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9795"/>
  </bookViews>
  <sheets>
    <sheet name="Лист1" sheetId="1" r:id="rId1"/>
  </sheets>
  <definedNames>
    <definedName name="_xlnm.Print_Titles" localSheetId="0">Лист1!$5:$6</definedName>
    <definedName name="_xlnm.Print_Area" localSheetId="0">Лист1!$A$1:$K$145</definedName>
  </definedNames>
  <calcPr calcId="124519"/>
</workbook>
</file>

<file path=xl/calcChain.xml><?xml version="1.0" encoding="utf-8"?>
<calcChain xmlns="http://schemas.openxmlformats.org/spreadsheetml/2006/main">
  <c r="J110" i="1"/>
  <c r="I110"/>
  <c r="G117"/>
  <c r="I113"/>
  <c r="J113"/>
  <c r="K113" s="1"/>
  <c r="H113"/>
  <c r="H93"/>
  <c r="I93"/>
  <c r="J93"/>
  <c r="G92"/>
  <c r="H92" s="1"/>
  <c r="F92"/>
  <c r="I92" s="1"/>
  <c r="H23"/>
  <c r="C7"/>
  <c r="C20"/>
  <c r="C15" s="1"/>
  <c r="C25"/>
  <c r="C27"/>
  <c r="I27" s="1"/>
  <c r="C30"/>
  <c r="I30" s="1"/>
  <c r="C32"/>
  <c r="I32" s="1"/>
  <c r="C34"/>
  <c r="C38"/>
  <c r="I38" s="1"/>
  <c r="C41"/>
  <c r="I41" s="1"/>
  <c r="C44"/>
  <c r="C48"/>
  <c r="I48" s="1"/>
  <c r="C56"/>
  <c r="I56" s="1"/>
  <c r="C62"/>
  <c r="C64"/>
  <c r="I64" s="1"/>
  <c r="C66"/>
  <c r="C71"/>
  <c r="I71" s="1"/>
  <c r="C77"/>
  <c r="C74" s="1"/>
  <c r="C81"/>
  <c r="C83"/>
  <c r="C86"/>
  <c r="C85" s="1"/>
  <c r="C105"/>
  <c r="C95" s="1"/>
  <c r="C108"/>
  <c r="C115"/>
  <c r="F7"/>
  <c r="F20"/>
  <c r="F15" s="1"/>
  <c r="F25"/>
  <c r="F24" s="1"/>
  <c r="F44"/>
  <c r="F68"/>
  <c r="I68" s="1"/>
  <c r="F74"/>
  <c r="F86"/>
  <c r="F85" s="1"/>
  <c r="F96"/>
  <c r="F100"/>
  <c r="I100" s="1"/>
  <c r="F105"/>
  <c r="F108"/>
  <c r="F115"/>
  <c r="F121"/>
  <c r="F128"/>
  <c r="F127" s="1"/>
  <c r="I127" s="1"/>
  <c r="F131"/>
  <c r="F130" s="1"/>
  <c r="I130" s="1"/>
  <c r="F133"/>
  <c r="F135"/>
  <c r="I135" s="1"/>
  <c r="F137"/>
  <c r="F140"/>
  <c r="F139" s="1"/>
  <c r="I139" s="1"/>
  <c r="I8"/>
  <c r="I9"/>
  <c r="I10"/>
  <c r="I11"/>
  <c r="I12"/>
  <c r="I13"/>
  <c r="I14"/>
  <c r="I16"/>
  <c r="I17"/>
  <c r="I18"/>
  <c r="I19"/>
  <c r="I21"/>
  <c r="I22"/>
  <c r="I23"/>
  <c r="I26"/>
  <c r="I28"/>
  <c r="I31"/>
  <c r="I33"/>
  <c r="I34"/>
  <c r="I35"/>
  <c r="I36"/>
  <c r="I37"/>
  <c r="I39"/>
  <c r="I40"/>
  <c r="I42"/>
  <c r="I43"/>
  <c r="I45"/>
  <c r="I46"/>
  <c r="I47"/>
  <c r="I49"/>
  <c r="I50"/>
  <c r="I51"/>
  <c r="I52"/>
  <c r="I53"/>
  <c r="I54"/>
  <c r="I55"/>
  <c r="I57"/>
  <c r="I58"/>
  <c r="I59"/>
  <c r="I60"/>
  <c r="I61"/>
  <c r="I62"/>
  <c r="I63"/>
  <c r="I65"/>
  <c r="I66"/>
  <c r="I67"/>
  <c r="I69"/>
  <c r="I70"/>
  <c r="I72"/>
  <c r="I73"/>
  <c r="I75"/>
  <c r="I76"/>
  <c r="I78"/>
  <c r="I79"/>
  <c r="I81"/>
  <c r="I82"/>
  <c r="I83"/>
  <c r="I84"/>
  <c r="I87"/>
  <c r="I88"/>
  <c r="I89"/>
  <c r="I90"/>
  <c r="I91"/>
  <c r="I94"/>
  <c r="I97"/>
  <c r="I98"/>
  <c r="I99"/>
  <c r="I101"/>
  <c r="I102"/>
  <c r="I103"/>
  <c r="I104"/>
  <c r="I105"/>
  <c r="I106"/>
  <c r="I107"/>
  <c r="I109"/>
  <c r="I111"/>
  <c r="I112"/>
  <c r="I114"/>
  <c r="I116"/>
  <c r="I117"/>
  <c r="I118"/>
  <c r="I122"/>
  <c r="I123"/>
  <c r="I124"/>
  <c r="I125"/>
  <c r="I126"/>
  <c r="I128"/>
  <c r="I129"/>
  <c r="I131"/>
  <c r="I132"/>
  <c r="I133"/>
  <c r="I134"/>
  <c r="I136"/>
  <c r="I137"/>
  <c r="I138"/>
  <c r="I141"/>
  <c r="H103"/>
  <c r="H104"/>
  <c r="E118"/>
  <c r="J118"/>
  <c r="D115"/>
  <c r="E116"/>
  <c r="J112"/>
  <c r="E112"/>
  <c r="E99"/>
  <c r="D77"/>
  <c r="D74" s="1"/>
  <c r="D20"/>
  <c r="J138"/>
  <c r="H138"/>
  <c r="G137"/>
  <c r="D27"/>
  <c r="D56"/>
  <c r="E110"/>
  <c r="E94"/>
  <c r="E89"/>
  <c r="E60"/>
  <c r="G86"/>
  <c r="D86"/>
  <c r="H117"/>
  <c r="H109"/>
  <c r="H101"/>
  <c r="H106"/>
  <c r="H107"/>
  <c r="H69"/>
  <c r="E36"/>
  <c r="E37"/>
  <c r="E31"/>
  <c r="J69"/>
  <c r="G68"/>
  <c r="J68" s="1"/>
  <c r="H21"/>
  <c r="G20"/>
  <c r="J60"/>
  <c r="D62"/>
  <c r="D30"/>
  <c r="D32"/>
  <c r="D34"/>
  <c r="D38"/>
  <c r="D41"/>
  <c r="D44"/>
  <c r="D48"/>
  <c r="D64"/>
  <c r="D66"/>
  <c r="D71"/>
  <c r="I74" l="1"/>
  <c r="G85"/>
  <c r="J92"/>
  <c r="K92" s="1"/>
  <c r="K93"/>
  <c r="F29"/>
  <c r="I115"/>
  <c r="C80"/>
  <c r="I80" s="1"/>
  <c r="E30"/>
  <c r="I86"/>
  <c r="C24"/>
  <c r="I24" s="1"/>
  <c r="I77"/>
  <c r="I44"/>
  <c r="I25"/>
  <c r="C29"/>
  <c r="I20"/>
  <c r="I108"/>
  <c r="F95"/>
  <c r="I95" s="1"/>
  <c r="I85"/>
  <c r="I15"/>
  <c r="F142"/>
  <c r="I121"/>
  <c r="I140"/>
  <c r="I96"/>
  <c r="I7"/>
  <c r="K112"/>
  <c r="H137"/>
  <c r="K138"/>
  <c r="J137"/>
  <c r="G135"/>
  <c r="J135" s="1"/>
  <c r="K118"/>
  <c r="H20"/>
  <c r="K69"/>
  <c r="H68"/>
  <c r="K68"/>
  <c r="K60"/>
  <c r="J117"/>
  <c r="J87"/>
  <c r="J45"/>
  <c r="H136"/>
  <c r="J136"/>
  <c r="I142" l="1"/>
  <c r="C119"/>
  <c r="C143" s="1"/>
  <c r="I29"/>
  <c r="I119" s="1"/>
  <c r="F119"/>
  <c r="K137"/>
  <c r="K117"/>
  <c r="K87"/>
  <c r="K45"/>
  <c r="I143" l="1"/>
  <c r="F143"/>
  <c r="D108"/>
  <c r="G108"/>
  <c r="G115"/>
  <c r="E106"/>
  <c r="J109"/>
  <c r="J107"/>
  <c r="J94"/>
  <c r="K94" s="1"/>
  <c r="J97"/>
  <c r="J104"/>
  <c r="H97"/>
  <c r="G96"/>
  <c r="H96" s="1"/>
  <c r="J102"/>
  <c r="J103"/>
  <c r="K103" s="1"/>
  <c r="J106"/>
  <c r="D105"/>
  <c r="G105"/>
  <c r="H105" s="1"/>
  <c r="J101"/>
  <c r="J122"/>
  <c r="K122" s="1"/>
  <c r="J123"/>
  <c r="J124"/>
  <c r="J125"/>
  <c r="J126"/>
  <c r="J129"/>
  <c r="J132"/>
  <c r="J134"/>
  <c r="J141"/>
  <c r="G140"/>
  <c r="G139" s="1"/>
  <c r="G131"/>
  <c r="J131" s="1"/>
  <c r="G133"/>
  <c r="G128"/>
  <c r="G127" s="1"/>
  <c r="G121"/>
  <c r="H8"/>
  <c r="H11"/>
  <c r="H12"/>
  <c r="H13"/>
  <c r="H14"/>
  <c r="H17"/>
  <c r="H26"/>
  <c r="H45"/>
  <c r="H75"/>
  <c r="H87"/>
  <c r="H91"/>
  <c r="H122"/>
  <c r="H123"/>
  <c r="H124"/>
  <c r="H125"/>
  <c r="H129"/>
  <c r="H132"/>
  <c r="H134"/>
  <c r="H140"/>
  <c r="H141"/>
  <c r="E8"/>
  <c r="E9"/>
  <c r="E10"/>
  <c r="E11"/>
  <c r="E12"/>
  <c r="E13"/>
  <c r="E14"/>
  <c r="E16"/>
  <c r="E17"/>
  <c r="E18"/>
  <c r="E19"/>
  <c r="E21"/>
  <c r="E22"/>
  <c r="E23"/>
  <c r="E26"/>
  <c r="E28"/>
  <c r="E33"/>
  <c r="E35"/>
  <c r="E39"/>
  <c r="E40"/>
  <c r="E42"/>
  <c r="E43"/>
  <c r="E46"/>
  <c r="E47"/>
  <c r="E49"/>
  <c r="E50"/>
  <c r="E51"/>
  <c r="E52"/>
  <c r="E53"/>
  <c r="E54"/>
  <c r="E55"/>
  <c r="E57"/>
  <c r="E58"/>
  <c r="E59"/>
  <c r="E61"/>
  <c r="E63"/>
  <c r="E65"/>
  <c r="E67"/>
  <c r="E70"/>
  <c r="E72"/>
  <c r="E73"/>
  <c r="E75"/>
  <c r="E76"/>
  <c r="E78"/>
  <c r="E79"/>
  <c r="E82"/>
  <c r="E84"/>
  <c r="E88"/>
  <c r="E90"/>
  <c r="E91"/>
  <c r="E98"/>
  <c r="E111"/>
  <c r="E114"/>
  <c r="E117"/>
  <c r="E108"/>
  <c r="G100"/>
  <c r="D85"/>
  <c r="D81"/>
  <c r="D83"/>
  <c r="G44"/>
  <c r="G29" s="1"/>
  <c r="D25"/>
  <c r="G25"/>
  <c r="D15"/>
  <c r="D7"/>
  <c r="G7"/>
  <c r="H131" l="1"/>
  <c r="K107"/>
  <c r="K109"/>
  <c r="K104"/>
  <c r="H100"/>
  <c r="J121"/>
  <c r="K101"/>
  <c r="K102"/>
  <c r="H115"/>
  <c r="G95"/>
  <c r="E105"/>
  <c r="D95"/>
  <c r="H139"/>
  <c r="K97"/>
  <c r="J96"/>
  <c r="K96" s="1"/>
  <c r="K125"/>
  <c r="E66"/>
  <c r="E38"/>
  <c r="H133"/>
  <c r="K134"/>
  <c r="K132"/>
  <c r="E15"/>
  <c r="E20"/>
  <c r="E27"/>
  <c r="E41"/>
  <c r="E34"/>
  <c r="H44"/>
  <c r="E44"/>
  <c r="E48"/>
  <c r="E56"/>
  <c r="E62"/>
  <c r="E71"/>
  <c r="E74"/>
  <c r="E77"/>
  <c r="D80"/>
  <c r="H85"/>
  <c r="E85"/>
  <c r="J108"/>
  <c r="K129"/>
  <c r="K124"/>
  <c r="K123"/>
  <c r="K141"/>
  <c r="J105"/>
  <c r="H7"/>
  <c r="H25"/>
  <c r="E25"/>
  <c r="E32"/>
  <c r="E64"/>
  <c r="E83"/>
  <c r="H108"/>
  <c r="E115"/>
  <c r="H128"/>
  <c r="G130"/>
  <c r="J130" s="1"/>
  <c r="J100"/>
  <c r="K106"/>
  <c r="H127"/>
  <c r="J140"/>
  <c r="K140" s="1"/>
  <c r="J139"/>
  <c r="K139" s="1"/>
  <c r="J133"/>
  <c r="K133" s="1"/>
  <c r="J128"/>
  <c r="J127"/>
  <c r="K127" s="1"/>
  <c r="E7"/>
  <c r="D29"/>
  <c r="E86"/>
  <c r="H86"/>
  <c r="E81"/>
  <c r="K131"/>
  <c r="G15"/>
  <c r="H15" s="1"/>
  <c r="G24"/>
  <c r="D24"/>
  <c r="H95" l="1"/>
  <c r="K100"/>
  <c r="G142"/>
  <c r="K108"/>
  <c r="E80"/>
  <c r="D119"/>
  <c r="K130"/>
  <c r="H130"/>
  <c r="K105"/>
  <c r="E24"/>
  <c r="E29"/>
  <c r="E95"/>
  <c r="K128"/>
  <c r="H24"/>
  <c r="J21"/>
  <c r="J8"/>
  <c r="J9"/>
  <c r="J10"/>
  <c r="J11"/>
  <c r="J12"/>
  <c r="J13"/>
  <c r="J15"/>
  <c r="J16"/>
  <c r="J17"/>
  <c r="J18"/>
  <c r="J19"/>
  <c r="J20"/>
  <c r="J23"/>
  <c r="J25"/>
  <c r="J26"/>
  <c r="J27"/>
  <c r="J28"/>
  <c r="J30"/>
  <c r="J31"/>
  <c r="J32"/>
  <c r="J33"/>
  <c r="J34"/>
  <c r="J35"/>
  <c r="J36"/>
  <c r="J37"/>
  <c r="J39"/>
  <c r="J41"/>
  <c r="J42"/>
  <c r="J43"/>
  <c r="J44"/>
  <c r="J46"/>
  <c r="J47"/>
  <c r="J48"/>
  <c r="J49"/>
  <c r="J50"/>
  <c r="J51"/>
  <c r="J52"/>
  <c r="J53"/>
  <c r="J54"/>
  <c r="J55"/>
  <c r="J56"/>
  <c r="J57"/>
  <c r="J58"/>
  <c r="J59"/>
  <c r="J61"/>
  <c r="J62"/>
  <c r="J63"/>
  <c r="J64"/>
  <c r="J65"/>
  <c r="J66"/>
  <c r="J67"/>
  <c r="J71"/>
  <c r="J72"/>
  <c r="J73"/>
  <c r="J75"/>
  <c r="J77"/>
  <c r="J78"/>
  <c r="J79"/>
  <c r="J80"/>
  <c r="J82"/>
  <c r="J83"/>
  <c r="J84"/>
  <c r="J85"/>
  <c r="J86"/>
  <c r="J88"/>
  <c r="J89"/>
  <c r="J90"/>
  <c r="J95"/>
  <c r="J98"/>
  <c r="J99"/>
  <c r="K99" s="1"/>
  <c r="J111"/>
  <c r="J114"/>
  <c r="J116"/>
  <c r="J7"/>
  <c r="J142" l="1"/>
  <c r="K110"/>
  <c r="K89"/>
  <c r="K37"/>
  <c r="K36"/>
  <c r="K31"/>
  <c r="K30"/>
  <c r="K61"/>
  <c r="K26"/>
  <c r="K25"/>
  <c r="E119"/>
  <c r="D143"/>
  <c r="J40"/>
  <c r="K40" s="1"/>
  <c r="K56"/>
  <c r="K78"/>
  <c r="J22"/>
  <c r="K22" s="1"/>
  <c r="K86"/>
  <c r="K85"/>
  <c r="K82"/>
  <c r="K73"/>
  <c r="K65"/>
  <c r="K55"/>
  <c r="K51"/>
  <c r="K21"/>
  <c r="J91"/>
  <c r="K91" s="1"/>
  <c r="K90"/>
  <c r="J24"/>
  <c r="K114"/>
  <c r="K98"/>
  <c r="K75"/>
  <c r="K67"/>
  <c r="K48"/>
  <c r="K47"/>
  <c r="K44"/>
  <c r="K43"/>
  <c r="K12"/>
  <c r="K7"/>
  <c r="K66"/>
  <c r="K53"/>
  <c r="K41"/>
  <c r="K34"/>
  <c r="K28"/>
  <c r="K116"/>
  <c r="K95"/>
  <c r="K84"/>
  <c r="K72"/>
  <c r="K54"/>
  <c r="K49"/>
  <c r="K46"/>
  <c r="K42"/>
  <c r="K33"/>
  <c r="K32"/>
  <c r="K27"/>
  <c r="K10"/>
  <c r="K71"/>
  <c r="K63"/>
  <c r="K59"/>
  <c r="K57"/>
  <c r="K52"/>
  <c r="K50"/>
  <c r="K39"/>
  <c r="K35"/>
  <c r="K8"/>
  <c r="J81"/>
  <c r="K81" s="1"/>
  <c r="K9"/>
  <c r="K13"/>
  <c r="K11"/>
  <c r="K18"/>
  <c r="K19"/>
  <c r="K20"/>
  <c r="K16"/>
  <c r="K23"/>
  <c r="K80"/>
  <c r="K17"/>
  <c r="K15"/>
  <c r="J14"/>
  <c r="K14" s="1"/>
  <c r="K58"/>
  <c r="K64"/>
  <c r="K77"/>
  <c r="K79"/>
  <c r="K83"/>
  <c r="K111"/>
  <c r="K88"/>
  <c r="J76"/>
  <c r="K62"/>
  <c r="E143" l="1"/>
  <c r="J38"/>
  <c r="K38" s="1"/>
  <c r="K76"/>
  <c r="G74"/>
  <c r="K24"/>
  <c r="H74" l="1"/>
  <c r="J74"/>
  <c r="G119" l="1"/>
  <c r="J70"/>
  <c r="K74"/>
  <c r="K70" l="1"/>
  <c r="J115"/>
  <c r="H29"/>
  <c r="J29"/>
  <c r="K29" l="1"/>
  <c r="J119"/>
  <c r="G143"/>
  <c r="K115"/>
  <c r="J143" l="1"/>
  <c r="H119"/>
  <c r="K119"/>
  <c r="H126"/>
  <c r="K126"/>
  <c r="H121" l="1"/>
  <c r="K121"/>
  <c r="K136" l="1"/>
  <c r="K135" l="1"/>
  <c r="H135"/>
  <c r="H143" l="1"/>
  <c r="H142"/>
  <c r="K142" l="1"/>
  <c r="K143"/>
</calcChain>
</file>

<file path=xl/sharedStrings.xml><?xml version="1.0" encoding="utf-8"?>
<sst xmlns="http://schemas.openxmlformats.org/spreadsheetml/2006/main" count="291" uniqueCount="233">
  <si>
    <t>Код</t>
  </si>
  <si>
    <t>0100</t>
  </si>
  <si>
    <t>Державне управління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</si>
  <si>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</si>
  <si>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</si>
  <si>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</si>
  <si>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Надання позашкільної освіти позашкільними закладами освіти, заходи із позашкільної роботи з дітьми</t>
  </si>
  <si>
    <t>2000</t>
  </si>
  <si>
    <t>Охорона здоров`я</t>
  </si>
  <si>
    <t>Первинна медична допомога населенню</t>
  </si>
  <si>
    <t>3000</t>
  </si>
  <si>
    <t>Соціальний захист та соціальне забезпечення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</si>
  <si>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</si>
  <si>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</si>
  <si>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</si>
  <si>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</si>
  <si>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</si>
  <si>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</si>
  <si>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</si>
  <si>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</si>
  <si>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залізничному транспорті</t>
  </si>
  <si>
    <t>Надання допомоги у зв`язку з вагітністю і пологами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</si>
  <si>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</si>
  <si>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</si>
  <si>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</si>
  <si>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</si>
  <si>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</si>
  <si>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Надання державної соціальної допомоги малозабезпеченим сім`ям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</si>
  <si>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</si>
  <si>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Здійснення соціальної роботи з вразливими категоріями населення</t>
  </si>
  <si>
    <t>Соціальний захист ветеранів війни та праці</t>
  </si>
  <si>
    <t>Організація та проведення громадських робіт</t>
  </si>
  <si>
    <t>4000</t>
  </si>
  <si>
    <t>5000</t>
  </si>
  <si>
    <t>Інші заходи з розвитку фізичної культури та спорту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</si>
  <si>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</si>
  <si>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Розвиток дитячо-юнацького та резервного спорту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</si>
  <si>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</si>
  <si>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</si>
  <si>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</si>
  <si>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Сприяння розвитку малого та середнього підприємництва</t>
  </si>
  <si>
    <t>Заходи та роботи з мобілізаційної підготовки місцевого значення</t>
  </si>
  <si>
    <t>8000</t>
  </si>
  <si>
    <t>Резервний фонд</t>
  </si>
  <si>
    <t xml:space="preserve"> </t>
  </si>
  <si>
    <t xml:space="preserve">Усього </t>
  </si>
  <si>
    <t>Найменування</t>
  </si>
  <si>
    <t xml:space="preserve">% виконання </t>
  </si>
  <si>
    <t xml:space="preserve">Касові видатки </t>
  </si>
  <si>
    <t>Додаток 2</t>
  </si>
  <si>
    <t>тис.грн.</t>
  </si>
  <si>
    <t>РАЗОМ</t>
  </si>
  <si>
    <t>Міський голова</t>
  </si>
  <si>
    <t>0210150</t>
  </si>
  <si>
    <t>0210180</t>
  </si>
  <si>
    <t>Інша діяльність у сфері державного управління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</si>
  <si>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</si>
  <si>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</si>
  <si>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0810160</t>
  </si>
  <si>
    <t>1010160</t>
  </si>
  <si>
    <t>1210160</t>
  </si>
  <si>
    <t>3710160</t>
  </si>
  <si>
    <t>0611010</t>
  </si>
  <si>
    <t>Надання дошкільної освіти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</si>
  <si>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</si>
  <si>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</si>
  <si>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</si>
  <si>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0611150</t>
  </si>
  <si>
    <t>Методичне забезпечення діяльності навчальних закладів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</si>
  <si>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</si>
  <si>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</si>
  <si>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</si>
  <si>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</si>
  <si>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</si>
  <si>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</si>
  <si>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0212111</t>
  </si>
  <si>
    <t>Первинна медична допомога населенню, що надається центрами первинної медичної (медико-санітарної) допомоги</t>
  </si>
  <si>
    <t>0212146</t>
  </si>
  <si>
    <t>Відшкодування вартості лікарських засобів для лікування окремих захворювань</t>
  </si>
  <si>
    <t>0213112</t>
  </si>
  <si>
    <t>0213123</t>
  </si>
  <si>
    <t>Заходи державної політики з питань сім`ї</t>
  </si>
  <si>
    <t>0213131</t>
  </si>
  <si>
    <t>Здійснення заходів та реалізація проектів на виконання Державної цільової соціальної програми `Молодь України`</t>
  </si>
  <si>
    <t>0213140</t>
  </si>
  <si>
    <t>0613140</t>
  </si>
  <si>
    <t>0813011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</si>
  <si>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</si>
  <si>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</si>
  <si>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0813021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</si>
  <si>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</si>
  <si>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</si>
  <si>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0813033</t>
  </si>
  <si>
    <t>0813035</t>
  </si>
  <si>
    <t>0813041</t>
  </si>
  <si>
    <t>0813042</t>
  </si>
  <si>
    <t>0813043</t>
  </si>
  <si>
    <t>0813044</t>
  </si>
  <si>
    <t>0813045</t>
  </si>
  <si>
    <t>0813046</t>
  </si>
  <si>
    <t>0813047</t>
  </si>
  <si>
    <t>0813081</t>
  </si>
  <si>
    <t>Надання державної соціальної допомоги особам з інвалідністю з дитинства та дітям з інвалідністю</t>
  </si>
  <si>
    <t>0813082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</si>
  <si>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</si>
  <si>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</si>
  <si>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Надання допомоги по догляду за особами з інвалідністю I чи II групи внаслідок психічного розладу</t>
  </si>
  <si>
    <t>0813085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</si>
  <si>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</si>
  <si>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0813104</t>
  </si>
  <si>
    <t>0813121</t>
  </si>
  <si>
    <t>Утримання та забезпечення діяльності центрів соціальних служб для сім`ї, дітей та молоді</t>
  </si>
  <si>
    <t>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</si>
  <si>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</si>
  <si>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</si>
  <si>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0813242</t>
  </si>
  <si>
    <t>Інші заходи у сфері соціального захисту і соціального забезпечення</t>
  </si>
  <si>
    <t>1213210</t>
  </si>
  <si>
    <t>Культура i мистецтво</t>
  </si>
  <si>
    <t>1014030</t>
  </si>
  <si>
    <t>Забезпечення діяльності бібліотек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</si>
  <si>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</si>
  <si>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</si>
  <si>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</si>
  <si>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</si>
  <si>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</si>
  <si>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</si>
  <si>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Фiзична культура i спорт</t>
  </si>
  <si>
    <t>0215061</t>
  </si>
  <si>
    <t>0615031</t>
  </si>
  <si>
    <t>1216014</t>
  </si>
  <si>
    <t>Забезпечення збору та вивезення сміття і відходів</t>
  </si>
  <si>
    <t>1216017</t>
  </si>
  <si>
    <t>Інша діяльність, пов`язана з експлуатацією об`єктів житлово-комунального господарства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</si>
  <si>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</si>
  <si>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</si>
  <si>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</si>
  <si>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Організація благоустрою населених пунктів</t>
  </si>
  <si>
    <t>7000</t>
  </si>
  <si>
    <t>Економічна діяльність</t>
  </si>
  <si>
    <t>0217610</t>
  </si>
  <si>
    <t>0217680</t>
  </si>
  <si>
    <t>Членські внески до асоціацій органів місцевого самоврядування</t>
  </si>
  <si>
    <t>1217130</t>
  </si>
  <si>
    <t>Здійснення заходів із землеустрою</t>
  </si>
  <si>
    <t>Інша діяльність</t>
  </si>
  <si>
    <t>0218120</t>
  </si>
  <si>
    <t>Заходи з організації рятування на водах</t>
  </si>
  <si>
    <t>0218220</t>
  </si>
  <si>
    <t>3718700</t>
  </si>
  <si>
    <t>9000</t>
  </si>
  <si>
    <t>Міжбюджетні трансферти</t>
  </si>
  <si>
    <t>0219410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</si>
  <si>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</si>
  <si>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0219770</t>
  </si>
  <si>
    <t>Інші субвенції з місцевого бюджету</t>
  </si>
  <si>
    <t>0611160</t>
  </si>
  <si>
    <t>Інші програми, заклади та заходи у сфері освіти</t>
  </si>
  <si>
    <t>0212110</t>
  </si>
  <si>
    <t>0212140</t>
  </si>
  <si>
    <t>Програми і централізовані заходи у галузі охорони здоров`я</t>
  </si>
  <si>
    <t>0213110</t>
  </si>
  <si>
    <t>0213120</t>
  </si>
  <si>
    <t>0213130</t>
  </si>
  <si>
    <t>Реалізація державної політики у молодіжній сфері</t>
  </si>
  <si>
    <t>0813010</t>
  </si>
  <si>
    <t>0813020</t>
  </si>
  <si>
    <t>0813030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</si>
  <si>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</si>
  <si>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0813040</t>
  </si>
  <si>
    <t>Надання допомоги сім`ям з дітьми, малозабезпеченим сім`ям, тимчасової допомоги дітям</t>
  </si>
  <si>
    <t>0813080</t>
  </si>
  <si>
    <t>0813100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</si>
  <si>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</si>
  <si>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0813120</t>
  </si>
  <si>
    <t>0813190</t>
  </si>
  <si>
    <t>0813240</t>
  </si>
  <si>
    <t>Інші заклади та заходи</t>
  </si>
  <si>
    <t>1014080</t>
  </si>
  <si>
    <t>Інші заклади та заходи в галузі культури і мистецтва</t>
  </si>
  <si>
    <t>0215060</t>
  </si>
  <si>
    <t>0615030</t>
  </si>
  <si>
    <t>1216010</t>
  </si>
  <si>
    <t>Утримання та ефективна експлуатація об`єктів житлово-комунального господарства</t>
  </si>
  <si>
    <t>1216011</t>
  </si>
  <si>
    <t>Експлуатація та технічне обслуговування житлового фонду</t>
  </si>
  <si>
    <t>0617320</t>
  </si>
  <si>
    <t>Будівництво об`єктів соціально-культурного призначення</t>
  </si>
  <si>
    <t>0617321</t>
  </si>
  <si>
    <t>Будівництво освітніх установ та закладів</t>
  </si>
  <si>
    <t>1217310</t>
  </si>
  <si>
    <t>Будівництво об`єктів житлово-комунального господарства</t>
  </si>
  <si>
    <t>0218110</t>
  </si>
  <si>
    <t>Заходи із запобігання та ліквідації надзвичайних ситуацій та наслідків стихійного лиха</t>
  </si>
  <si>
    <t>1218340</t>
  </si>
  <si>
    <t>Природоохоронні заходи за рахунок цільових фондів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</si>
  <si>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</si>
  <si>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</si>
  <si>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Надання інших пільг окремим категоріям громадян відповідно до законодавства</t>
  </si>
  <si>
    <t>0813031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</si>
  <si>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</si>
  <si>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</si>
  <si>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Власні надходження бюджетних установ</t>
  </si>
  <si>
    <t>1216090</t>
  </si>
  <si>
    <t>Інша діяльність у сфері житлово-комунального господарства</t>
  </si>
  <si>
    <t>0217320</t>
  </si>
  <si>
    <t>0217322</t>
  </si>
  <si>
    <t>Будівництво медичних установ та закладів</t>
  </si>
  <si>
    <t>1217370</t>
  </si>
  <si>
    <t>Реалізація інших заходів щодо соціально-економічного розвитку територій</t>
  </si>
  <si>
    <t>1217670</t>
  </si>
  <si>
    <t>Внески до статутного капіталу суб`єктів господарювання</t>
  </si>
  <si>
    <t>0813220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</si>
  <si>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</si>
  <si>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</si>
  <si>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</si>
  <si>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0813084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</si>
  <si>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</si>
  <si>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1218230</t>
  </si>
  <si>
    <t>Інші заходи громадського порядку та безпеки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</si>
  <si>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</si>
  <si>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</si>
  <si>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Видатки міського бюджету за  2018 рік</t>
  </si>
  <si>
    <t>Уточнений річний план</t>
  </si>
  <si>
    <t>1216083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</si>
  <si>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</si>
  <si>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Реалізація державних та місцевих житлових програм </t>
  </si>
  <si>
    <t>1216080</t>
  </si>
  <si>
    <t>Д.І.ЗРАЖЕВСЬКИЙ</t>
  </si>
  <si>
    <t>ЗАГАЛЬНИЙ ФОНД</t>
  </si>
  <si>
    <t>СПЕЦІАЛЬНИЙ ФОНД</t>
  </si>
  <si>
    <t>до рішення міської ради</t>
  </si>
  <si>
    <r>
      <rPr>
        <u/>
        <sz val="14"/>
        <rFont val="Times New Roman"/>
        <family val="1"/>
        <charset val="204"/>
      </rPr>
      <t>28.02.2019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703-38/VІI</t>
    </r>
  </si>
</sst>
</file>

<file path=xl/styles.xml><?xml version="1.0" encoding="utf-8"?>
<styleSheet xmlns="http://schemas.openxmlformats.org/spreadsheetml/2006/main">
  <numFmts count="5">
    <numFmt numFmtId="164" formatCode="#0.000"/>
    <numFmt numFmtId="165" formatCode="#0.0"/>
    <numFmt numFmtId="166" formatCode="0.000"/>
    <numFmt numFmtId="167" formatCode="0.0"/>
    <numFmt numFmtId="168" formatCode="#0.00"/>
  </numFmts>
  <fonts count="7">
    <font>
      <sz val="10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quotePrefix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/>
    <xf numFmtId="166" fontId="2" fillId="0" borderId="2" xfId="0" applyNumberFormat="1" applyFont="1" applyFill="1" applyBorder="1"/>
    <xf numFmtId="2" fontId="1" fillId="0" borderId="2" xfId="0" quotePrefix="1" applyNumberFormat="1" applyFont="1" applyFill="1" applyBorder="1" applyAlignment="1">
      <alignment horizontal="justify" vertical="top" wrapText="1"/>
    </xf>
    <xf numFmtId="2" fontId="2" fillId="0" borderId="2" xfId="0" quotePrefix="1" applyNumberFormat="1" applyFont="1" applyFill="1" applyBorder="1" applyAlignment="1">
      <alignment horizontal="justify" vertical="top" wrapText="1"/>
    </xf>
    <xf numFmtId="166" fontId="2" fillId="0" borderId="6" xfId="0" applyNumberFormat="1" applyFont="1" applyFill="1" applyBorder="1"/>
    <xf numFmtId="166" fontId="1" fillId="0" borderId="6" xfId="0" applyNumberFormat="1" applyFont="1" applyFill="1" applyBorder="1"/>
    <xf numFmtId="166" fontId="2" fillId="0" borderId="11" xfId="0" applyNumberFormat="1" applyFont="1" applyFill="1" applyBorder="1"/>
    <xf numFmtId="0" fontId="2" fillId="0" borderId="0" xfId="0" applyFont="1" applyFill="1"/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1" xfId="0" quotePrefix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164" fontId="3" fillId="0" borderId="6" xfId="0" applyNumberFormat="1" applyFont="1" applyFill="1" applyBorder="1"/>
    <xf numFmtId="164" fontId="3" fillId="0" borderId="1" xfId="0" applyNumberFormat="1" applyFont="1" applyFill="1" applyBorder="1"/>
    <xf numFmtId="165" fontId="3" fillId="0" borderId="7" xfId="0" applyNumberFormat="1" applyFont="1" applyFill="1" applyBorder="1"/>
    <xf numFmtId="166" fontId="3" fillId="0" borderId="6" xfId="0" applyNumberFormat="1" applyFont="1" applyFill="1" applyBorder="1"/>
    <xf numFmtId="166" fontId="3" fillId="0" borderId="1" xfId="0" applyNumberFormat="1" applyFont="1" applyFill="1" applyBorder="1"/>
    <xf numFmtId="167" fontId="3" fillId="0" borderId="7" xfId="0" applyNumberFormat="1" applyFont="1" applyFill="1" applyBorder="1"/>
    <xf numFmtId="0" fontId="3" fillId="0" borderId="0" xfId="0" applyFont="1" applyFill="1"/>
    <xf numFmtId="0" fontId="2" fillId="0" borderId="1" xfId="0" quotePrefix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5" fontId="2" fillId="0" borderId="7" xfId="0" applyNumberFormat="1" applyFont="1" applyFill="1" applyBorder="1"/>
    <xf numFmtId="164" fontId="2" fillId="0" borderId="6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7" fontId="2" fillId="0" borderId="7" xfId="0" applyNumberFormat="1" applyFont="1" applyFill="1" applyBorder="1"/>
    <xf numFmtId="166" fontId="2" fillId="0" borderId="1" xfId="0" applyNumberFormat="1" applyFont="1" applyFill="1" applyBorder="1"/>
    <xf numFmtId="164" fontId="3" fillId="0" borderId="6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6" fontId="3" fillId="0" borderId="6" xfId="0" applyNumberFormat="1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center" wrapText="1"/>
    </xf>
    <xf numFmtId="166" fontId="2" fillId="0" borderId="6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vertical="center" wrapText="1"/>
    </xf>
    <xf numFmtId="0" fontId="1" fillId="0" borderId="1" xfId="0" quotePrefix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65" fontId="1" fillId="0" borderId="7" xfId="0" applyNumberFormat="1" applyFont="1" applyFill="1" applyBorder="1"/>
    <xf numFmtId="167" fontId="1" fillId="0" borderId="7" xfId="0" applyNumberFormat="1" applyFont="1" applyFill="1" applyBorder="1"/>
    <xf numFmtId="0" fontId="1" fillId="0" borderId="0" xfId="0" applyFont="1" applyFill="1"/>
    <xf numFmtId="0" fontId="4" fillId="0" borderId="0" xfId="0" applyFont="1" applyFill="1"/>
    <xf numFmtId="164" fontId="2" fillId="0" borderId="6" xfId="0" applyNumberFormat="1" applyFont="1" applyFill="1" applyBorder="1"/>
    <xf numFmtId="164" fontId="2" fillId="0" borderId="1" xfId="0" applyNumberFormat="1" applyFont="1" applyFill="1" applyBorder="1"/>
    <xf numFmtId="164" fontId="1" fillId="0" borderId="6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6" fontId="1" fillId="0" borderId="6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164" fontId="1" fillId="0" borderId="6" xfId="0" applyNumberFormat="1" applyFont="1" applyFill="1" applyBorder="1"/>
    <xf numFmtId="164" fontId="1" fillId="0" borderId="1" xfId="0" applyNumberFormat="1" applyFont="1" applyFill="1" applyBorder="1"/>
    <xf numFmtId="166" fontId="4" fillId="0" borderId="6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167" fontId="4" fillId="0" borderId="7" xfId="0" applyNumberFormat="1" applyFont="1" applyFill="1" applyBorder="1"/>
    <xf numFmtId="166" fontId="3" fillId="0" borderId="0" xfId="0" applyNumberFormat="1" applyFont="1" applyFill="1"/>
    <xf numFmtId="0" fontId="2" fillId="0" borderId="1" xfId="0" quotePrefix="1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6" fontId="3" fillId="0" borderId="6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/>
    <xf numFmtId="0" fontId="3" fillId="0" borderId="2" xfId="0" applyFont="1" applyFill="1" applyBorder="1"/>
    <xf numFmtId="164" fontId="3" fillId="0" borderId="8" xfId="0" applyNumberFormat="1" applyFont="1" applyFill="1" applyBorder="1"/>
    <xf numFmtId="164" fontId="3" fillId="0" borderId="9" xfId="0" applyNumberFormat="1" applyFont="1" applyFill="1" applyBorder="1"/>
    <xf numFmtId="165" fontId="3" fillId="0" borderId="10" xfId="0" applyNumberFormat="1" applyFont="1" applyFill="1" applyBorder="1"/>
    <xf numFmtId="166" fontId="3" fillId="0" borderId="8" xfId="0" applyNumberFormat="1" applyFont="1" applyFill="1" applyBorder="1"/>
    <xf numFmtId="166" fontId="3" fillId="0" borderId="9" xfId="0" applyNumberFormat="1" applyFont="1" applyFill="1" applyBorder="1"/>
    <xf numFmtId="167" fontId="3" fillId="0" borderId="10" xfId="0" applyNumberFormat="1" applyFont="1" applyFill="1" applyBorder="1"/>
    <xf numFmtId="168" fontId="5" fillId="2" borderId="1" xfId="0" applyNumberFormat="1" applyFont="1" applyFill="1" applyBorder="1" applyAlignment="1">
      <alignment vertical="center" wrapText="1"/>
    </xf>
    <xf numFmtId="2" fontId="2" fillId="0" borderId="0" xfId="0" applyNumberFormat="1" applyFont="1" applyFill="1"/>
    <xf numFmtId="166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2"/>
  <sheetViews>
    <sheetView tabSelected="1"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I3" sqref="I3"/>
    </sheetView>
  </sheetViews>
  <sheetFormatPr defaultRowHeight="18.75"/>
  <cols>
    <col min="1" max="1" width="13.7109375" style="9" customWidth="1"/>
    <col min="2" max="2" width="87.5703125" style="9" customWidth="1"/>
    <col min="3" max="3" width="15.140625" style="9" customWidth="1"/>
    <col min="4" max="4" width="14.5703125" style="9" customWidth="1"/>
    <col min="5" max="5" width="7.7109375" style="9" customWidth="1"/>
    <col min="6" max="6" width="13.7109375" style="9" customWidth="1"/>
    <col min="7" max="7" width="13" style="9" customWidth="1"/>
    <col min="8" max="8" width="8" style="9" customWidth="1"/>
    <col min="9" max="9" width="14.85546875" style="9" customWidth="1"/>
    <col min="10" max="10" width="14.7109375" style="9" customWidth="1"/>
    <col min="11" max="11" width="8" style="9" customWidth="1"/>
    <col min="12" max="12" width="9.140625" style="9"/>
    <col min="13" max="14" width="14.5703125" style="9" bestFit="1" customWidth="1"/>
    <col min="15" max="16384" width="9.140625" style="9"/>
  </cols>
  <sheetData>
    <row r="1" spans="1:11">
      <c r="I1" s="9" t="s">
        <v>49</v>
      </c>
    </row>
    <row r="2" spans="1:11">
      <c r="I2" s="9" t="s">
        <v>231</v>
      </c>
    </row>
    <row r="3" spans="1:11">
      <c r="A3" s="75" t="s">
        <v>222</v>
      </c>
      <c r="B3" s="75"/>
      <c r="C3" s="75"/>
      <c r="D3" s="75"/>
      <c r="E3" s="75"/>
      <c r="F3" s="75"/>
      <c r="G3" s="75"/>
      <c r="H3" s="75"/>
      <c r="I3" s="9" t="s">
        <v>232</v>
      </c>
    </row>
    <row r="4" spans="1:11" ht="19.5" thickBot="1">
      <c r="A4" s="75"/>
      <c r="B4" s="75"/>
      <c r="C4" s="75"/>
      <c r="D4" s="75"/>
      <c r="I4" s="9" t="s">
        <v>50</v>
      </c>
    </row>
    <row r="5" spans="1:11">
      <c r="A5" s="80" t="s">
        <v>0</v>
      </c>
      <c r="B5" s="79" t="s">
        <v>46</v>
      </c>
      <c r="C5" s="76" t="s">
        <v>229</v>
      </c>
      <c r="D5" s="77"/>
      <c r="E5" s="78"/>
      <c r="F5" s="76" t="s">
        <v>230</v>
      </c>
      <c r="G5" s="77"/>
      <c r="H5" s="78"/>
      <c r="I5" s="76" t="s">
        <v>51</v>
      </c>
      <c r="J5" s="77"/>
      <c r="K5" s="78"/>
    </row>
    <row r="6" spans="1:11" s="13" customFormat="1" ht="75">
      <c r="A6" s="80"/>
      <c r="B6" s="79"/>
      <c r="C6" s="10" t="s">
        <v>223</v>
      </c>
      <c r="D6" s="11" t="s">
        <v>48</v>
      </c>
      <c r="E6" s="12" t="s">
        <v>47</v>
      </c>
      <c r="F6" s="10" t="s">
        <v>223</v>
      </c>
      <c r="G6" s="11" t="s">
        <v>48</v>
      </c>
      <c r="H6" s="12" t="s">
        <v>47</v>
      </c>
      <c r="I6" s="10" t="s">
        <v>223</v>
      </c>
      <c r="J6" s="11" t="s">
        <v>48</v>
      </c>
      <c r="K6" s="12" t="s">
        <v>47</v>
      </c>
    </row>
    <row r="7" spans="1:11" s="22" customFormat="1">
      <c r="A7" s="14" t="s">
        <v>1</v>
      </c>
      <c r="B7" s="15" t="s">
        <v>2</v>
      </c>
      <c r="C7" s="16">
        <f t="shared" ref="C7:G7" si="0">SUM(C8:C14)</f>
        <v>21907.009479999997</v>
      </c>
      <c r="D7" s="17">
        <f t="shared" si="0"/>
        <v>21676.379030000004</v>
      </c>
      <c r="E7" s="18">
        <f t="shared" ref="E7:E44" si="1">D7/C7*100</f>
        <v>98.947229879958982</v>
      </c>
      <c r="F7" s="19">
        <f t="shared" si="0"/>
        <v>1452.4027599999999</v>
      </c>
      <c r="G7" s="20">
        <f t="shared" si="0"/>
        <v>1447.53163</v>
      </c>
      <c r="H7" s="21">
        <f>G7/F7*100</f>
        <v>99.664615757133362</v>
      </c>
      <c r="I7" s="19">
        <f t="shared" ref="I7:I38" si="2">C7+F7</f>
        <v>23359.412239999998</v>
      </c>
      <c r="J7" s="20">
        <f t="shared" ref="J7:J38" si="3">D7+G7</f>
        <v>23123.910660000005</v>
      </c>
      <c r="K7" s="21">
        <f t="shared" ref="K7:K38" si="4">J7/I7*100</f>
        <v>98.991834308242019</v>
      </c>
    </row>
    <row r="8" spans="1:11" ht="57.75" customHeight="1">
      <c r="A8" s="23" t="s">
        <v>53</v>
      </c>
      <c r="B8" s="24" t="s">
        <v>3</v>
      </c>
      <c r="C8" s="25">
        <v>11064.53348</v>
      </c>
      <c r="D8" s="26">
        <v>10969.38283</v>
      </c>
      <c r="E8" s="27">
        <f t="shared" si="1"/>
        <v>99.140039205701797</v>
      </c>
      <c r="F8" s="28">
        <v>511.59575999999998</v>
      </c>
      <c r="G8" s="29">
        <v>511.59575999999998</v>
      </c>
      <c r="H8" s="30">
        <f>G8/F8*100</f>
        <v>100</v>
      </c>
      <c r="I8" s="6">
        <f t="shared" si="2"/>
        <v>11576.12924</v>
      </c>
      <c r="J8" s="31">
        <f t="shared" si="3"/>
        <v>11480.978590000001</v>
      </c>
      <c r="K8" s="30">
        <f t="shared" si="4"/>
        <v>99.178044335655684</v>
      </c>
    </row>
    <row r="9" spans="1:11" ht="23.25" customHeight="1">
      <c r="A9" s="23" t="s">
        <v>54</v>
      </c>
      <c r="B9" s="24" t="s">
        <v>55</v>
      </c>
      <c r="C9" s="28">
        <v>20.350000000000001</v>
      </c>
      <c r="D9" s="29">
        <v>20.239999999999998</v>
      </c>
      <c r="E9" s="27">
        <f t="shared" si="1"/>
        <v>99.459459459459438</v>
      </c>
      <c r="F9" s="6"/>
      <c r="G9" s="31"/>
      <c r="H9" s="30"/>
      <c r="I9" s="6">
        <f t="shared" si="2"/>
        <v>20.350000000000001</v>
      </c>
      <c r="J9" s="31">
        <f t="shared" si="3"/>
        <v>20.239999999999998</v>
      </c>
      <c r="K9" s="30">
        <f t="shared" si="4"/>
        <v>99.459459459459438</v>
      </c>
    </row>
    <row r="10" spans="1:11" ht="39.75" customHeight="1">
      <c r="A10" s="23" t="s">
        <v>56</v>
      </c>
      <c r="B10" s="24" t="s">
        <v>57</v>
      </c>
      <c r="C10" s="28">
        <v>129.578</v>
      </c>
      <c r="D10" s="29">
        <v>128.61777000000001</v>
      </c>
      <c r="E10" s="27">
        <f t="shared" si="1"/>
        <v>99.258955995616532</v>
      </c>
      <c r="F10" s="6"/>
      <c r="G10" s="31"/>
      <c r="H10" s="30"/>
      <c r="I10" s="6">
        <f t="shared" si="2"/>
        <v>129.578</v>
      </c>
      <c r="J10" s="31">
        <f t="shared" si="3"/>
        <v>128.61777000000001</v>
      </c>
      <c r="K10" s="30">
        <f t="shared" si="4"/>
        <v>99.258955995616532</v>
      </c>
    </row>
    <row r="11" spans="1:11" ht="37.5" customHeight="1">
      <c r="A11" s="23" t="s">
        <v>58</v>
      </c>
      <c r="B11" s="24" t="s">
        <v>57</v>
      </c>
      <c r="C11" s="28">
        <v>6364.2039999999997</v>
      </c>
      <c r="D11" s="29">
        <v>6261.9979300000005</v>
      </c>
      <c r="E11" s="27">
        <f t="shared" si="1"/>
        <v>98.394047865216152</v>
      </c>
      <c r="F11" s="28">
        <v>869.14300000000003</v>
      </c>
      <c r="G11" s="29">
        <v>864.27187000000004</v>
      </c>
      <c r="H11" s="30">
        <f>G11/F11*100</f>
        <v>99.439547922493759</v>
      </c>
      <c r="I11" s="6">
        <f t="shared" si="2"/>
        <v>7233.3469999999998</v>
      </c>
      <c r="J11" s="31">
        <f t="shared" si="3"/>
        <v>7126.2698</v>
      </c>
      <c r="K11" s="30">
        <f t="shared" si="4"/>
        <v>98.519672843014447</v>
      </c>
    </row>
    <row r="12" spans="1:11" ht="38.25" customHeight="1">
      <c r="A12" s="23" t="s">
        <v>59</v>
      </c>
      <c r="B12" s="24" t="s">
        <v>57</v>
      </c>
      <c r="C12" s="28">
        <v>383.90899999999999</v>
      </c>
      <c r="D12" s="29">
        <v>382.28136000000001</v>
      </c>
      <c r="E12" s="27">
        <f t="shared" si="1"/>
        <v>99.576034945781416</v>
      </c>
      <c r="F12" s="28">
        <v>11.675000000000001</v>
      </c>
      <c r="G12" s="29">
        <v>11.675000000000001</v>
      </c>
      <c r="H12" s="30">
        <f>G12/F12*100</f>
        <v>100</v>
      </c>
      <c r="I12" s="6">
        <f t="shared" si="2"/>
        <v>395.584</v>
      </c>
      <c r="J12" s="31">
        <f t="shared" si="3"/>
        <v>393.95636000000002</v>
      </c>
      <c r="K12" s="30">
        <f t="shared" si="4"/>
        <v>99.588547565118915</v>
      </c>
    </row>
    <row r="13" spans="1:11" ht="36.75" customHeight="1">
      <c r="A13" s="23" t="s">
        <v>60</v>
      </c>
      <c r="B13" s="24" t="s">
        <v>57</v>
      </c>
      <c r="C13" s="28">
        <v>1949.1369999999999</v>
      </c>
      <c r="D13" s="29">
        <v>1928.94875</v>
      </c>
      <c r="E13" s="27">
        <f t="shared" si="1"/>
        <v>98.964246740993573</v>
      </c>
      <c r="F13" s="28">
        <v>50</v>
      </c>
      <c r="G13" s="29">
        <v>50</v>
      </c>
      <c r="H13" s="30">
        <f>G13/F13*100</f>
        <v>100</v>
      </c>
      <c r="I13" s="6">
        <f t="shared" si="2"/>
        <v>1999.1369999999999</v>
      </c>
      <c r="J13" s="31">
        <f t="shared" si="3"/>
        <v>1978.94875</v>
      </c>
      <c r="K13" s="30">
        <f t="shared" si="4"/>
        <v>98.990151750480337</v>
      </c>
    </row>
    <row r="14" spans="1:11" s="22" customFormat="1" ht="36.75" customHeight="1">
      <c r="A14" s="23" t="s">
        <v>61</v>
      </c>
      <c r="B14" s="24" t="s">
        <v>57</v>
      </c>
      <c r="C14" s="28">
        <v>1995.298</v>
      </c>
      <c r="D14" s="29">
        <v>1984.91039</v>
      </c>
      <c r="E14" s="27">
        <f t="shared" si="1"/>
        <v>99.479395558959112</v>
      </c>
      <c r="F14" s="28">
        <v>9.9890000000000008</v>
      </c>
      <c r="G14" s="29">
        <v>9.9890000000000008</v>
      </c>
      <c r="H14" s="30">
        <f>G14/F14*100</f>
        <v>100</v>
      </c>
      <c r="I14" s="6">
        <f t="shared" si="2"/>
        <v>2005.287</v>
      </c>
      <c r="J14" s="31">
        <f t="shared" si="3"/>
        <v>1994.89939</v>
      </c>
      <c r="K14" s="30">
        <f t="shared" si="4"/>
        <v>99.481988862442137</v>
      </c>
    </row>
    <row r="15" spans="1:11" s="22" customFormat="1" ht="23.25" customHeight="1">
      <c r="A15" s="14" t="s">
        <v>4</v>
      </c>
      <c r="B15" s="15" t="s">
        <v>5</v>
      </c>
      <c r="C15" s="32">
        <f t="shared" ref="C15:G15" si="5">C16+C17+C18+C19+C20+C23</f>
        <v>85617.609500000006</v>
      </c>
      <c r="D15" s="33">
        <f t="shared" si="5"/>
        <v>81416.993080000015</v>
      </c>
      <c r="E15" s="18">
        <f t="shared" si="1"/>
        <v>95.093747133876718</v>
      </c>
      <c r="F15" s="34">
        <f t="shared" si="5"/>
        <v>5921.2179299999998</v>
      </c>
      <c r="G15" s="35">
        <f t="shared" si="5"/>
        <v>5580.1036699999995</v>
      </c>
      <c r="H15" s="21">
        <f>G15/F15*100</f>
        <v>94.239119991315704</v>
      </c>
      <c r="I15" s="19">
        <f t="shared" si="2"/>
        <v>91538.827430000005</v>
      </c>
      <c r="J15" s="20">
        <f t="shared" si="3"/>
        <v>86997.096750000012</v>
      </c>
      <c r="K15" s="21">
        <f t="shared" si="4"/>
        <v>95.038465307551519</v>
      </c>
    </row>
    <row r="16" spans="1:11">
      <c r="A16" s="23" t="s">
        <v>62</v>
      </c>
      <c r="B16" s="24" t="s">
        <v>63</v>
      </c>
      <c r="C16" s="25">
        <v>24404.958610000001</v>
      </c>
      <c r="D16" s="26">
        <v>23400.452740000001</v>
      </c>
      <c r="E16" s="27">
        <f t="shared" si="1"/>
        <v>95.884009122685413</v>
      </c>
      <c r="F16" s="36">
        <v>0</v>
      </c>
      <c r="G16" s="37">
        <v>0</v>
      </c>
      <c r="H16" s="30"/>
      <c r="I16" s="6">
        <f t="shared" si="2"/>
        <v>24404.958610000001</v>
      </c>
      <c r="J16" s="31">
        <f t="shared" si="3"/>
        <v>23400.452740000001</v>
      </c>
      <c r="K16" s="30">
        <f t="shared" si="4"/>
        <v>95.884009122685413</v>
      </c>
    </row>
    <row r="17" spans="1:11" ht="57" customHeight="1">
      <c r="A17" s="23" t="s">
        <v>64</v>
      </c>
      <c r="B17" s="24" t="s">
        <v>65</v>
      </c>
      <c r="C17" s="25">
        <v>51715.392690000015</v>
      </c>
      <c r="D17" s="26">
        <v>49037.972950000003</v>
      </c>
      <c r="E17" s="27">
        <f t="shared" si="1"/>
        <v>94.822779832593767</v>
      </c>
      <c r="F17" s="28">
        <v>5706.8029299999998</v>
      </c>
      <c r="G17" s="29">
        <v>5365.6886699999995</v>
      </c>
      <c r="H17" s="30">
        <f>G17/F17*100</f>
        <v>94.022673216788306</v>
      </c>
      <c r="I17" s="6">
        <f t="shared" si="2"/>
        <v>57422.195620000013</v>
      </c>
      <c r="J17" s="31">
        <f t="shared" si="3"/>
        <v>54403.661619999999</v>
      </c>
      <c r="K17" s="30">
        <f t="shared" si="4"/>
        <v>94.743262657569531</v>
      </c>
    </row>
    <row r="18" spans="1:11" ht="37.5" customHeight="1">
      <c r="A18" s="23" t="s">
        <v>66</v>
      </c>
      <c r="B18" s="24" t="s">
        <v>6</v>
      </c>
      <c r="C18" s="25">
        <v>1644.65264</v>
      </c>
      <c r="D18" s="26">
        <v>1582.2844100000004</v>
      </c>
      <c r="E18" s="27">
        <f t="shared" si="1"/>
        <v>96.207817475670751</v>
      </c>
      <c r="F18" s="6"/>
      <c r="G18" s="31"/>
      <c r="H18" s="30"/>
      <c r="I18" s="6">
        <f t="shared" si="2"/>
        <v>1644.65264</v>
      </c>
      <c r="J18" s="31">
        <f t="shared" si="3"/>
        <v>1582.2844100000004</v>
      </c>
      <c r="K18" s="30">
        <f t="shared" si="4"/>
        <v>96.207817475670751</v>
      </c>
    </row>
    <row r="19" spans="1:11" ht="19.5" customHeight="1">
      <c r="A19" s="23" t="s">
        <v>67</v>
      </c>
      <c r="B19" s="24" t="s">
        <v>68</v>
      </c>
      <c r="C19" s="25">
        <v>1906.0958599999997</v>
      </c>
      <c r="D19" s="26">
        <v>1825.0054900000002</v>
      </c>
      <c r="E19" s="27">
        <f t="shared" si="1"/>
        <v>95.745734949552883</v>
      </c>
      <c r="F19" s="6"/>
      <c r="G19" s="31"/>
      <c r="H19" s="30"/>
      <c r="I19" s="6">
        <f t="shared" si="2"/>
        <v>1906.0958599999997</v>
      </c>
      <c r="J19" s="31">
        <f t="shared" si="3"/>
        <v>1825.0054900000002</v>
      </c>
      <c r="K19" s="30">
        <f t="shared" si="4"/>
        <v>95.745734949552883</v>
      </c>
    </row>
    <row r="20" spans="1:11">
      <c r="A20" s="23" t="s">
        <v>156</v>
      </c>
      <c r="B20" s="24" t="s">
        <v>157</v>
      </c>
      <c r="C20" s="36">
        <f t="shared" ref="C20:D20" si="6">C21+C22</f>
        <v>1841.4156999999998</v>
      </c>
      <c r="D20" s="37">
        <f t="shared" si="6"/>
        <v>1603.5432599999997</v>
      </c>
      <c r="E20" s="27">
        <f t="shared" si="1"/>
        <v>87.082089068752907</v>
      </c>
      <c r="F20" s="36">
        <f t="shared" ref="F20:G20" si="7">F21+F22</f>
        <v>206.1</v>
      </c>
      <c r="G20" s="37">
        <f t="shared" si="7"/>
        <v>206.1</v>
      </c>
      <c r="H20" s="30">
        <f>G20/F20*100</f>
        <v>100</v>
      </c>
      <c r="I20" s="6">
        <f t="shared" si="2"/>
        <v>2047.5156999999997</v>
      </c>
      <c r="J20" s="31">
        <f t="shared" si="3"/>
        <v>1809.6432599999996</v>
      </c>
      <c r="K20" s="30">
        <f t="shared" si="4"/>
        <v>88.382387495246064</v>
      </c>
    </row>
    <row r="21" spans="1:11" s="44" customFormat="1" ht="22.5" customHeight="1">
      <c r="A21" s="38" t="s">
        <v>69</v>
      </c>
      <c r="B21" s="39" t="s">
        <v>70</v>
      </c>
      <c r="C21" s="40">
        <v>1825.1256999999998</v>
      </c>
      <c r="D21" s="41">
        <v>1587.2532599999997</v>
      </c>
      <c r="E21" s="42">
        <f t="shared" si="1"/>
        <v>86.966791383190753</v>
      </c>
      <c r="F21" s="7">
        <v>206.1</v>
      </c>
      <c r="G21" s="2">
        <v>206.1</v>
      </c>
      <c r="H21" s="30">
        <f>G21/F21*100</f>
        <v>100</v>
      </c>
      <c r="I21" s="7">
        <f t="shared" si="2"/>
        <v>2031.2256999999997</v>
      </c>
      <c r="J21" s="2">
        <f t="shared" si="3"/>
        <v>1793.3532599999996</v>
      </c>
      <c r="K21" s="43">
        <f t="shared" si="4"/>
        <v>88.289216702998587</v>
      </c>
    </row>
    <row r="22" spans="1:11" s="45" customFormat="1" ht="19.5">
      <c r="A22" s="38" t="s">
        <v>71</v>
      </c>
      <c r="B22" s="39" t="s">
        <v>72</v>
      </c>
      <c r="C22" s="40">
        <v>16.29</v>
      </c>
      <c r="D22" s="41">
        <v>16.29</v>
      </c>
      <c r="E22" s="42">
        <f t="shared" si="1"/>
        <v>100</v>
      </c>
      <c r="F22" s="7"/>
      <c r="G22" s="2"/>
      <c r="H22" s="30"/>
      <c r="I22" s="7">
        <f t="shared" si="2"/>
        <v>16.29</v>
      </c>
      <c r="J22" s="2">
        <f t="shared" si="3"/>
        <v>16.29</v>
      </c>
      <c r="K22" s="43">
        <f t="shared" si="4"/>
        <v>100</v>
      </c>
    </row>
    <row r="23" spans="1:11" ht="36.75" customHeight="1">
      <c r="A23" s="23" t="s">
        <v>73</v>
      </c>
      <c r="B23" s="24" t="s">
        <v>74</v>
      </c>
      <c r="C23" s="25">
        <v>4105.0940000000001</v>
      </c>
      <c r="D23" s="26">
        <v>3967.73423</v>
      </c>
      <c r="E23" s="27">
        <f t="shared" si="1"/>
        <v>96.653919008919161</v>
      </c>
      <c r="F23" s="36">
        <v>8.3149999999999995</v>
      </c>
      <c r="G23" s="37">
        <v>8.3149999999999995</v>
      </c>
      <c r="H23" s="30">
        <f t="shared" ref="H23" si="8">G23/F23*100</f>
        <v>100</v>
      </c>
      <c r="I23" s="6">
        <f t="shared" si="2"/>
        <v>4113.4089999999997</v>
      </c>
      <c r="J23" s="31">
        <f t="shared" si="3"/>
        <v>3976.0492300000001</v>
      </c>
      <c r="K23" s="30">
        <f t="shared" si="4"/>
        <v>96.660682903158929</v>
      </c>
    </row>
    <row r="24" spans="1:11" s="22" customFormat="1" ht="24" customHeight="1">
      <c r="A24" s="14" t="s">
        <v>7</v>
      </c>
      <c r="B24" s="15" t="s">
        <v>8</v>
      </c>
      <c r="C24" s="16">
        <f t="shared" ref="C24:G24" si="9">C25+C27</f>
        <v>12053.967589999998</v>
      </c>
      <c r="D24" s="17">
        <f t="shared" si="9"/>
        <v>11758.287859999999</v>
      </c>
      <c r="E24" s="18">
        <f t="shared" si="1"/>
        <v>97.547033972073265</v>
      </c>
      <c r="F24" s="19">
        <f t="shared" si="9"/>
        <v>452.71899999999999</v>
      </c>
      <c r="G24" s="20">
        <f t="shared" si="9"/>
        <v>452.71899999999999</v>
      </c>
      <c r="H24" s="21">
        <f>G24/F24*100</f>
        <v>100</v>
      </c>
      <c r="I24" s="19">
        <f t="shared" si="2"/>
        <v>12506.686589999998</v>
      </c>
      <c r="J24" s="20">
        <f t="shared" si="3"/>
        <v>12211.006859999998</v>
      </c>
      <c r="K24" s="21">
        <f t="shared" si="4"/>
        <v>97.635826820539208</v>
      </c>
    </row>
    <row r="25" spans="1:11">
      <c r="A25" s="23" t="s">
        <v>158</v>
      </c>
      <c r="B25" s="24" t="s">
        <v>9</v>
      </c>
      <c r="C25" s="46">
        <f t="shared" ref="C25:G25" si="10">C26</f>
        <v>11231.610589999998</v>
      </c>
      <c r="D25" s="47">
        <f t="shared" si="10"/>
        <v>10935.944399999998</v>
      </c>
      <c r="E25" s="27">
        <f t="shared" si="1"/>
        <v>97.367553053671173</v>
      </c>
      <c r="F25" s="6">
        <f t="shared" si="10"/>
        <v>452.71899999999999</v>
      </c>
      <c r="G25" s="31">
        <f t="shared" si="10"/>
        <v>452.71899999999999</v>
      </c>
      <c r="H25" s="30">
        <f>G25/F25*100</f>
        <v>100</v>
      </c>
      <c r="I25" s="6">
        <f t="shared" si="2"/>
        <v>11684.329589999998</v>
      </c>
      <c r="J25" s="31">
        <f t="shared" si="3"/>
        <v>11388.663399999998</v>
      </c>
      <c r="K25" s="30">
        <f t="shared" si="4"/>
        <v>97.469549384732829</v>
      </c>
    </row>
    <row r="26" spans="1:11" s="44" customFormat="1" ht="36.75" customHeight="1">
      <c r="A26" s="38" t="s">
        <v>75</v>
      </c>
      <c r="B26" s="39" t="s">
        <v>76</v>
      </c>
      <c r="C26" s="40">
        <v>11231.610589999998</v>
      </c>
      <c r="D26" s="41">
        <v>10935.944399999998</v>
      </c>
      <c r="E26" s="42">
        <f t="shared" si="1"/>
        <v>97.367553053671173</v>
      </c>
      <c r="F26" s="48">
        <v>452.71899999999999</v>
      </c>
      <c r="G26" s="49">
        <v>452.71899999999999</v>
      </c>
      <c r="H26" s="43">
        <f>G26/F26*100</f>
        <v>100</v>
      </c>
      <c r="I26" s="7">
        <f t="shared" si="2"/>
        <v>11684.329589999998</v>
      </c>
      <c r="J26" s="2">
        <f t="shared" si="3"/>
        <v>11388.663399999998</v>
      </c>
      <c r="K26" s="43">
        <f t="shared" si="4"/>
        <v>97.469549384732829</v>
      </c>
    </row>
    <row r="27" spans="1:11" ht="23.25" customHeight="1">
      <c r="A27" s="23" t="s">
        <v>159</v>
      </c>
      <c r="B27" s="24" t="s">
        <v>160</v>
      </c>
      <c r="C27" s="25">
        <f t="shared" ref="C27:D27" si="11">C28</f>
        <v>822.35699999999997</v>
      </c>
      <c r="D27" s="26">
        <f t="shared" si="11"/>
        <v>822.34345999999994</v>
      </c>
      <c r="E27" s="27">
        <f t="shared" si="1"/>
        <v>99.99835351313358</v>
      </c>
      <c r="F27" s="6"/>
      <c r="G27" s="31"/>
      <c r="H27" s="30"/>
      <c r="I27" s="6">
        <f t="shared" si="2"/>
        <v>822.35699999999997</v>
      </c>
      <c r="J27" s="31">
        <f t="shared" si="3"/>
        <v>822.34345999999994</v>
      </c>
      <c r="K27" s="30">
        <f t="shared" si="4"/>
        <v>99.99835351313358</v>
      </c>
    </row>
    <row r="28" spans="1:11" s="44" customFormat="1" ht="37.5">
      <c r="A28" s="38" t="s">
        <v>77</v>
      </c>
      <c r="B28" s="39" t="s">
        <v>78</v>
      </c>
      <c r="C28" s="40">
        <v>822.35699999999997</v>
      </c>
      <c r="D28" s="41">
        <v>822.34345999999994</v>
      </c>
      <c r="E28" s="42">
        <f t="shared" si="1"/>
        <v>99.99835351313358</v>
      </c>
      <c r="F28" s="7"/>
      <c r="G28" s="2"/>
      <c r="H28" s="43"/>
      <c r="I28" s="7">
        <f t="shared" si="2"/>
        <v>822.35699999999997</v>
      </c>
      <c r="J28" s="2">
        <f t="shared" si="3"/>
        <v>822.34345999999994</v>
      </c>
      <c r="K28" s="43">
        <f t="shared" si="4"/>
        <v>99.99835351313358</v>
      </c>
    </row>
    <row r="29" spans="1:11" s="22" customFormat="1" ht="21.75" customHeight="1">
      <c r="A29" s="14" t="s">
        <v>10</v>
      </c>
      <c r="B29" s="15" t="s">
        <v>11</v>
      </c>
      <c r="C29" s="32">
        <f t="shared" ref="C29:D29" si="12">C30+C32+C34+C36+C37+C38+C41+C44+C48+C56+C62+C64+C66+C71+C73+C70</f>
        <v>128972.30596000001</v>
      </c>
      <c r="D29" s="33">
        <f t="shared" si="12"/>
        <v>128264.68606000001</v>
      </c>
      <c r="E29" s="18">
        <f t="shared" si="1"/>
        <v>99.451339654096387</v>
      </c>
      <c r="F29" s="34">
        <f t="shared" ref="F29:G29" si="13">F30+F32+F34+F36+F37+F38+F41+F44+F48+F56+F62+F64+F66+F71+F73+F70+F68</f>
        <v>857.77998000000002</v>
      </c>
      <c r="G29" s="35">
        <f t="shared" si="13"/>
        <v>856.47846000000004</v>
      </c>
      <c r="H29" s="21">
        <f>G29/F29*100</f>
        <v>99.848268783330667</v>
      </c>
      <c r="I29" s="19">
        <f t="shared" si="2"/>
        <v>129830.08594000002</v>
      </c>
      <c r="J29" s="20">
        <f t="shared" si="3"/>
        <v>129121.16452000001</v>
      </c>
      <c r="K29" s="21">
        <f t="shared" si="4"/>
        <v>99.453962142235937</v>
      </c>
    </row>
    <row r="30" spans="1:11" ht="22.5" customHeight="1">
      <c r="A30" s="23" t="s">
        <v>161</v>
      </c>
      <c r="B30" s="24" t="s">
        <v>12</v>
      </c>
      <c r="C30" s="25">
        <f t="shared" ref="C30:D30" si="14">C31</f>
        <v>21.963999999999999</v>
      </c>
      <c r="D30" s="26">
        <f t="shared" si="14"/>
        <v>21.963999999999999</v>
      </c>
      <c r="E30" s="27">
        <f t="shared" si="1"/>
        <v>100</v>
      </c>
      <c r="F30" s="36"/>
      <c r="G30" s="37"/>
      <c r="H30" s="30"/>
      <c r="I30" s="6">
        <f t="shared" si="2"/>
        <v>21.963999999999999</v>
      </c>
      <c r="J30" s="31">
        <f t="shared" si="3"/>
        <v>21.963999999999999</v>
      </c>
      <c r="K30" s="30">
        <f t="shared" si="4"/>
        <v>100</v>
      </c>
    </row>
    <row r="31" spans="1:11" s="44" customFormat="1" ht="25.5" customHeight="1">
      <c r="A31" s="38" t="s">
        <v>79</v>
      </c>
      <c r="B31" s="39" t="s">
        <v>13</v>
      </c>
      <c r="C31" s="40">
        <v>21.963999999999999</v>
      </c>
      <c r="D31" s="41">
        <v>21.963999999999999</v>
      </c>
      <c r="E31" s="27">
        <f t="shared" si="1"/>
        <v>100</v>
      </c>
      <c r="F31" s="7"/>
      <c r="G31" s="2"/>
      <c r="H31" s="43"/>
      <c r="I31" s="7">
        <f t="shared" si="2"/>
        <v>21.963999999999999</v>
      </c>
      <c r="J31" s="2">
        <f t="shared" si="3"/>
        <v>21.963999999999999</v>
      </c>
      <c r="K31" s="30">
        <f t="shared" si="4"/>
        <v>100</v>
      </c>
    </row>
    <row r="32" spans="1:11" s="44" customFormat="1" ht="23.25" customHeight="1">
      <c r="A32" s="23" t="s">
        <v>162</v>
      </c>
      <c r="B32" s="24" t="s">
        <v>29</v>
      </c>
      <c r="C32" s="25">
        <f t="shared" ref="C32:D32" si="15">C33</f>
        <v>40.289000000000001</v>
      </c>
      <c r="D32" s="26">
        <f t="shared" si="15"/>
        <v>25.289000000000001</v>
      </c>
      <c r="E32" s="27">
        <f t="shared" si="1"/>
        <v>62.768994018218372</v>
      </c>
      <c r="F32" s="36"/>
      <c r="G32" s="37"/>
      <c r="H32" s="30"/>
      <c r="I32" s="6">
        <f t="shared" si="2"/>
        <v>40.289000000000001</v>
      </c>
      <c r="J32" s="31">
        <f t="shared" si="3"/>
        <v>25.289000000000001</v>
      </c>
      <c r="K32" s="30">
        <f t="shared" si="4"/>
        <v>62.768994018218372</v>
      </c>
    </row>
    <row r="33" spans="1:14" s="44" customFormat="1" ht="21.75" customHeight="1">
      <c r="A33" s="38" t="s">
        <v>80</v>
      </c>
      <c r="B33" s="39" t="s">
        <v>81</v>
      </c>
      <c r="C33" s="40">
        <v>40.289000000000001</v>
      </c>
      <c r="D33" s="41">
        <v>25.289000000000001</v>
      </c>
      <c r="E33" s="42">
        <f t="shared" si="1"/>
        <v>62.768994018218372</v>
      </c>
      <c r="F33" s="7"/>
      <c r="G33" s="2"/>
      <c r="H33" s="43"/>
      <c r="I33" s="7">
        <f t="shared" si="2"/>
        <v>40.289000000000001</v>
      </c>
      <c r="J33" s="2">
        <f t="shared" si="3"/>
        <v>25.289000000000001</v>
      </c>
      <c r="K33" s="43">
        <f t="shared" si="4"/>
        <v>62.768994018218372</v>
      </c>
    </row>
    <row r="34" spans="1:14" s="44" customFormat="1" ht="25.5" customHeight="1">
      <c r="A34" s="23" t="s">
        <v>163</v>
      </c>
      <c r="B34" s="24" t="s">
        <v>164</v>
      </c>
      <c r="C34" s="25">
        <f t="shared" ref="C34:D34" si="16">C35</f>
        <v>70.36</v>
      </c>
      <c r="D34" s="26">
        <f t="shared" si="16"/>
        <v>69.44</v>
      </c>
      <c r="E34" s="27">
        <f t="shared" si="1"/>
        <v>98.692438885730525</v>
      </c>
      <c r="F34" s="50"/>
      <c r="G34" s="51"/>
      <c r="H34" s="30"/>
      <c r="I34" s="6">
        <f t="shared" si="2"/>
        <v>70.36</v>
      </c>
      <c r="J34" s="31">
        <f t="shared" si="3"/>
        <v>69.44</v>
      </c>
      <c r="K34" s="30">
        <f t="shared" si="4"/>
        <v>98.692438885730525</v>
      </c>
    </row>
    <row r="35" spans="1:14" s="44" customFormat="1" ht="38.25" customHeight="1">
      <c r="A35" s="38" t="s">
        <v>82</v>
      </c>
      <c r="B35" s="39" t="s">
        <v>83</v>
      </c>
      <c r="C35" s="40">
        <v>70.36</v>
      </c>
      <c r="D35" s="41">
        <v>69.44</v>
      </c>
      <c r="E35" s="42">
        <f t="shared" si="1"/>
        <v>98.692438885730525</v>
      </c>
      <c r="F35" s="7"/>
      <c r="G35" s="2"/>
      <c r="H35" s="43"/>
      <c r="I35" s="7">
        <f t="shared" si="2"/>
        <v>70.36</v>
      </c>
      <c r="J35" s="2">
        <f t="shared" si="3"/>
        <v>69.44</v>
      </c>
      <c r="K35" s="43">
        <f t="shared" si="4"/>
        <v>98.692438885730525</v>
      </c>
    </row>
    <row r="36" spans="1:14" s="44" customFormat="1" ht="54.75" customHeight="1">
      <c r="A36" s="23" t="s">
        <v>84</v>
      </c>
      <c r="B36" s="24" t="s">
        <v>14</v>
      </c>
      <c r="C36" s="25">
        <v>52.5</v>
      </c>
      <c r="D36" s="26">
        <v>52.5</v>
      </c>
      <c r="E36" s="42">
        <f t="shared" si="1"/>
        <v>100</v>
      </c>
      <c r="F36" s="7"/>
      <c r="G36" s="2"/>
      <c r="H36" s="30"/>
      <c r="I36" s="6">
        <f t="shared" si="2"/>
        <v>52.5</v>
      </c>
      <c r="J36" s="31">
        <f t="shared" si="3"/>
        <v>52.5</v>
      </c>
      <c r="K36" s="43">
        <f t="shared" si="4"/>
        <v>100</v>
      </c>
    </row>
    <row r="37" spans="1:14" ht="54" customHeight="1">
      <c r="A37" s="23" t="s">
        <v>85</v>
      </c>
      <c r="B37" s="24" t="s">
        <v>14</v>
      </c>
      <c r="C37" s="25">
        <v>385.13900000000001</v>
      </c>
      <c r="D37" s="26">
        <v>385.13794000000001</v>
      </c>
      <c r="E37" s="42">
        <f t="shared" si="1"/>
        <v>99.999724774691728</v>
      </c>
      <c r="F37" s="6"/>
      <c r="G37" s="31"/>
      <c r="H37" s="30"/>
      <c r="I37" s="6">
        <f t="shared" si="2"/>
        <v>385.13900000000001</v>
      </c>
      <c r="J37" s="31">
        <f t="shared" si="3"/>
        <v>385.13794000000001</v>
      </c>
      <c r="K37" s="43">
        <f t="shared" si="4"/>
        <v>99.999724774691728</v>
      </c>
    </row>
    <row r="38" spans="1:14" s="44" customFormat="1" ht="62.25" customHeight="1">
      <c r="A38" s="23" t="s">
        <v>165</v>
      </c>
      <c r="B38" s="24" t="s">
        <v>15</v>
      </c>
      <c r="C38" s="25">
        <f t="shared" ref="C38:D38" si="17">C39+C40</f>
        <v>79726.033460000006</v>
      </c>
      <c r="D38" s="26">
        <f t="shared" si="17"/>
        <v>79726.033460000006</v>
      </c>
      <c r="E38" s="27">
        <f t="shared" si="1"/>
        <v>100</v>
      </c>
      <c r="F38" s="50"/>
      <c r="G38" s="51"/>
      <c r="H38" s="30"/>
      <c r="I38" s="6">
        <f t="shared" si="2"/>
        <v>79726.033460000006</v>
      </c>
      <c r="J38" s="31">
        <f t="shared" si="3"/>
        <v>79726.033460000006</v>
      </c>
      <c r="K38" s="30">
        <f t="shared" si="4"/>
        <v>100</v>
      </c>
    </row>
    <row r="39" spans="1:14" s="44" customFormat="1" ht="37.5" customHeight="1">
      <c r="A39" s="38" t="s">
        <v>86</v>
      </c>
      <c r="B39" s="39" t="s">
        <v>87</v>
      </c>
      <c r="C39" s="40">
        <v>6184.2494800000004</v>
      </c>
      <c r="D39" s="41">
        <v>6184.2494800000004</v>
      </c>
      <c r="E39" s="42">
        <f t="shared" si="1"/>
        <v>100</v>
      </c>
      <c r="F39" s="7"/>
      <c r="G39" s="2"/>
      <c r="H39" s="43"/>
      <c r="I39" s="7">
        <f t="shared" ref="I39:I70" si="18">C39+F39</f>
        <v>6184.2494800000004</v>
      </c>
      <c r="J39" s="2">
        <f t="shared" ref="J39:J70" si="19">D39+G39</f>
        <v>6184.2494800000004</v>
      </c>
      <c r="K39" s="43">
        <f t="shared" ref="K39:K70" si="20">J39/I39*100</f>
        <v>100</v>
      </c>
      <c r="M39" s="52"/>
      <c r="N39" s="52"/>
    </row>
    <row r="40" spans="1:14" s="44" customFormat="1" ht="38.25" customHeight="1">
      <c r="A40" s="38" t="s">
        <v>88</v>
      </c>
      <c r="B40" s="39" t="s">
        <v>16</v>
      </c>
      <c r="C40" s="40">
        <v>73541.783980000007</v>
      </c>
      <c r="D40" s="41">
        <v>73541.783980000007</v>
      </c>
      <c r="E40" s="42">
        <f t="shared" si="1"/>
        <v>100</v>
      </c>
      <c r="F40" s="50"/>
      <c r="G40" s="51"/>
      <c r="H40" s="43"/>
      <c r="I40" s="7">
        <f t="shared" si="18"/>
        <v>73541.783980000007</v>
      </c>
      <c r="J40" s="2">
        <f t="shared" si="19"/>
        <v>73541.783980000007</v>
      </c>
      <c r="K40" s="43">
        <f t="shared" si="20"/>
        <v>100</v>
      </c>
      <c r="M40" s="52"/>
      <c r="N40" s="52"/>
    </row>
    <row r="41" spans="1:14" s="44" customFormat="1" ht="35.25" customHeight="1">
      <c r="A41" s="23" t="s">
        <v>166</v>
      </c>
      <c r="B41" s="24" t="s">
        <v>17</v>
      </c>
      <c r="C41" s="25">
        <f t="shared" ref="C41:D41" si="21">C42+C43</f>
        <v>419.67450000000002</v>
      </c>
      <c r="D41" s="26">
        <f t="shared" si="21"/>
        <v>418.81945000000002</v>
      </c>
      <c r="E41" s="27">
        <f t="shared" si="1"/>
        <v>99.796258767211256</v>
      </c>
      <c r="F41" s="50"/>
      <c r="G41" s="51"/>
      <c r="H41" s="30"/>
      <c r="I41" s="6">
        <f t="shared" si="18"/>
        <v>419.67450000000002</v>
      </c>
      <c r="J41" s="31">
        <f t="shared" si="19"/>
        <v>418.81945000000002</v>
      </c>
      <c r="K41" s="30">
        <f t="shared" si="20"/>
        <v>99.796258767211256</v>
      </c>
    </row>
    <row r="42" spans="1:14" s="44" customFormat="1" ht="54" customHeight="1">
      <c r="A42" s="38" t="s">
        <v>89</v>
      </c>
      <c r="B42" s="39" t="s">
        <v>90</v>
      </c>
      <c r="C42" s="40">
        <v>46.815289999999997</v>
      </c>
      <c r="D42" s="41">
        <v>46.815289999999997</v>
      </c>
      <c r="E42" s="42">
        <f t="shared" si="1"/>
        <v>100</v>
      </c>
      <c r="F42" s="7"/>
      <c r="G42" s="2"/>
      <c r="H42" s="43"/>
      <c r="I42" s="7">
        <f t="shared" si="18"/>
        <v>46.815289999999997</v>
      </c>
      <c r="J42" s="2">
        <f t="shared" si="19"/>
        <v>46.815289999999997</v>
      </c>
      <c r="K42" s="43">
        <f t="shared" si="20"/>
        <v>100</v>
      </c>
    </row>
    <row r="43" spans="1:14" s="44" customFormat="1" ht="42" customHeight="1">
      <c r="A43" s="38" t="s">
        <v>91</v>
      </c>
      <c r="B43" s="39" t="s">
        <v>18</v>
      </c>
      <c r="C43" s="40">
        <v>372.85921000000002</v>
      </c>
      <c r="D43" s="41">
        <v>372.00416000000001</v>
      </c>
      <c r="E43" s="42">
        <f t="shared" si="1"/>
        <v>99.770677516588634</v>
      </c>
      <c r="F43" s="7"/>
      <c r="G43" s="2"/>
      <c r="H43" s="43"/>
      <c r="I43" s="7">
        <f t="shared" si="18"/>
        <v>372.85921000000002</v>
      </c>
      <c r="J43" s="2">
        <f t="shared" si="19"/>
        <v>372.00416000000001</v>
      </c>
      <c r="K43" s="43">
        <f t="shared" si="20"/>
        <v>99.770677516588634</v>
      </c>
    </row>
    <row r="44" spans="1:14" ht="53.25" customHeight="1">
      <c r="A44" s="23" t="s">
        <v>167</v>
      </c>
      <c r="B44" s="24" t="s">
        <v>168</v>
      </c>
      <c r="C44" s="46">
        <f t="shared" ref="C44:G44" si="22">C46+C47+C45</f>
        <v>1834.6150000000002</v>
      </c>
      <c r="D44" s="47">
        <f t="shared" si="22"/>
        <v>1786.4471000000001</v>
      </c>
      <c r="E44" s="27">
        <f t="shared" si="1"/>
        <v>97.374495466351235</v>
      </c>
      <c r="F44" s="6">
        <f t="shared" si="22"/>
        <v>72.896019999999993</v>
      </c>
      <c r="G44" s="31">
        <f t="shared" si="22"/>
        <v>72.478459999999998</v>
      </c>
      <c r="H44" s="30">
        <f>G44/F44*100</f>
        <v>99.427184090434579</v>
      </c>
      <c r="I44" s="6">
        <f t="shared" si="18"/>
        <v>1907.5110200000001</v>
      </c>
      <c r="J44" s="31">
        <f t="shared" si="19"/>
        <v>1858.9255600000001</v>
      </c>
      <c r="K44" s="30">
        <f t="shared" si="20"/>
        <v>97.452939485508182</v>
      </c>
    </row>
    <row r="45" spans="1:14" ht="33" customHeight="1">
      <c r="A45" s="1" t="s">
        <v>199</v>
      </c>
      <c r="B45" s="4" t="s">
        <v>198</v>
      </c>
      <c r="C45" s="53"/>
      <c r="D45" s="54"/>
      <c r="E45" s="42"/>
      <c r="F45" s="48">
        <v>72.896019999999993</v>
      </c>
      <c r="G45" s="49">
        <v>72.478459999999998</v>
      </c>
      <c r="H45" s="43">
        <f>G45/F45*100</f>
        <v>99.427184090434579</v>
      </c>
      <c r="I45" s="7">
        <f t="shared" si="18"/>
        <v>72.896019999999993</v>
      </c>
      <c r="J45" s="2">
        <f t="shared" si="19"/>
        <v>72.478459999999998</v>
      </c>
      <c r="K45" s="43">
        <f t="shared" si="20"/>
        <v>99.427184090434579</v>
      </c>
    </row>
    <row r="46" spans="1:14" s="44" customFormat="1" ht="37.5" customHeight="1">
      <c r="A46" s="38" t="s">
        <v>92</v>
      </c>
      <c r="B46" s="39" t="s">
        <v>19</v>
      </c>
      <c r="C46" s="40">
        <v>1253.7550000000001</v>
      </c>
      <c r="D46" s="41">
        <v>1253.7550000000001</v>
      </c>
      <c r="E46" s="42">
        <f t="shared" ref="E46:E67" si="23">D46/C46*100</f>
        <v>100</v>
      </c>
      <c r="F46" s="7"/>
      <c r="G46" s="2"/>
      <c r="H46" s="43"/>
      <c r="I46" s="7">
        <f t="shared" si="18"/>
        <v>1253.7550000000001</v>
      </c>
      <c r="J46" s="2">
        <f t="shared" si="19"/>
        <v>1253.7550000000001</v>
      </c>
      <c r="K46" s="43">
        <f t="shared" si="20"/>
        <v>100</v>
      </c>
    </row>
    <row r="47" spans="1:14" s="44" customFormat="1" ht="38.25" customHeight="1">
      <c r="A47" s="38" t="s">
        <v>93</v>
      </c>
      <c r="B47" s="39" t="s">
        <v>20</v>
      </c>
      <c r="C47" s="40">
        <v>580.86</v>
      </c>
      <c r="D47" s="41">
        <v>532.69209999999998</v>
      </c>
      <c r="E47" s="42">
        <f t="shared" si="23"/>
        <v>91.707485452604757</v>
      </c>
      <c r="F47" s="7"/>
      <c r="G47" s="2"/>
      <c r="H47" s="43"/>
      <c r="I47" s="7">
        <f t="shared" si="18"/>
        <v>580.86</v>
      </c>
      <c r="J47" s="2">
        <f t="shared" si="19"/>
        <v>532.69209999999998</v>
      </c>
      <c r="K47" s="43">
        <f t="shared" si="20"/>
        <v>91.707485452604757</v>
      </c>
    </row>
    <row r="48" spans="1:14" s="44" customFormat="1" ht="36" customHeight="1">
      <c r="A48" s="23" t="s">
        <v>169</v>
      </c>
      <c r="B48" s="24" t="s">
        <v>170</v>
      </c>
      <c r="C48" s="25">
        <f t="shared" ref="C48:D48" si="24">C49+C50+C51+C52+C53+C54+C55</f>
        <v>30740.184799999999</v>
      </c>
      <c r="D48" s="26">
        <f t="shared" si="24"/>
        <v>30561.92641</v>
      </c>
      <c r="E48" s="27">
        <f t="shared" si="23"/>
        <v>99.420112822483759</v>
      </c>
      <c r="F48" s="50"/>
      <c r="G48" s="51"/>
      <c r="H48" s="30"/>
      <c r="I48" s="6">
        <f t="shared" si="18"/>
        <v>30740.184799999999</v>
      </c>
      <c r="J48" s="31">
        <f t="shared" si="19"/>
        <v>30561.92641</v>
      </c>
      <c r="K48" s="30">
        <f t="shared" si="20"/>
        <v>99.420112822483759</v>
      </c>
      <c r="M48" s="52"/>
      <c r="N48" s="52"/>
    </row>
    <row r="49" spans="1:11" s="44" customFormat="1" ht="22.5" customHeight="1">
      <c r="A49" s="38" t="s">
        <v>94</v>
      </c>
      <c r="B49" s="39" t="s">
        <v>21</v>
      </c>
      <c r="C49" s="40">
        <v>259.75713999999999</v>
      </c>
      <c r="D49" s="41">
        <v>259.75713999999999</v>
      </c>
      <c r="E49" s="42">
        <f t="shared" si="23"/>
        <v>100</v>
      </c>
      <c r="F49" s="7"/>
      <c r="G49" s="2"/>
      <c r="H49" s="43"/>
      <c r="I49" s="7">
        <f t="shared" si="18"/>
        <v>259.75713999999999</v>
      </c>
      <c r="J49" s="2">
        <f t="shared" si="19"/>
        <v>259.75713999999999</v>
      </c>
      <c r="K49" s="43">
        <f t="shared" si="20"/>
        <v>100</v>
      </c>
    </row>
    <row r="50" spans="1:11" s="44" customFormat="1">
      <c r="A50" s="38" t="s">
        <v>95</v>
      </c>
      <c r="B50" s="39" t="s">
        <v>26</v>
      </c>
      <c r="C50" s="40">
        <v>38.700000000000003</v>
      </c>
      <c r="D50" s="41">
        <v>24.94</v>
      </c>
      <c r="E50" s="42">
        <f t="shared" si="23"/>
        <v>64.444444444444443</v>
      </c>
      <c r="F50" s="7"/>
      <c r="G50" s="2"/>
      <c r="H50" s="43"/>
      <c r="I50" s="7">
        <f t="shared" si="18"/>
        <v>38.700000000000003</v>
      </c>
      <c r="J50" s="2">
        <f t="shared" si="19"/>
        <v>24.94</v>
      </c>
      <c r="K50" s="43">
        <f t="shared" si="20"/>
        <v>64.444444444444443</v>
      </c>
    </row>
    <row r="51" spans="1:11" s="44" customFormat="1">
      <c r="A51" s="38" t="s">
        <v>96</v>
      </c>
      <c r="B51" s="39" t="s">
        <v>22</v>
      </c>
      <c r="C51" s="40">
        <v>13902.209640000001</v>
      </c>
      <c r="D51" s="41">
        <v>13871.24964</v>
      </c>
      <c r="E51" s="42">
        <f t="shared" si="23"/>
        <v>99.77730158872788</v>
      </c>
      <c r="F51" s="7"/>
      <c r="G51" s="2"/>
      <c r="H51" s="43"/>
      <c r="I51" s="7">
        <f t="shared" si="18"/>
        <v>13902.209640000001</v>
      </c>
      <c r="J51" s="2">
        <f t="shared" si="19"/>
        <v>13871.24964</v>
      </c>
      <c r="K51" s="43">
        <f t="shared" si="20"/>
        <v>99.77730158872788</v>
      </c>
    </row>
    <row r="52" spans="1:11" s="44" customFormat="1" ht="25.5" customHeight="1">
      <c r="A52" s="38" t="s">
        <v>97</v>
      </c>
      <c r="B52" s="39" t="s">
        <v>23</v>
      </c>
      <c r="C52" s="40">
        <v>2842.20948</v>
      </c>
      <c r="D52" s="41">
        <v>2806.6819399999999</v>
      </c>
      <c r="E52" s="42">
        <f t="shared" si="23"/>
        <v>98.750002761935761</v>
      </c>
      <c r="F52" s="7"/>
      <c r="G52" s="2"/>
      <c r="H52" s="43"/>
      <c r="I52" s="7">
        <f t="shared" si="18"/>
        <v>2842.20948</v>
      </c>
      <c r="J52" s="2">
        <f t="shared" si="19"/>
        <v>2806.6819399999999</v>
      </c>
      <c r="K52" s="43">
        <f t="shared" si="20"/>
        <v>98.750002761935761</v>
      </c>
    </row>
    <row r="53" spans="1:11" s="44" customFormat="1">
      <c r="A53" s="38" t="s">
        <v>98</v>
      </c>
      <c r="B53" s="39" t="s">
        <v>24</v>
      </c>
      <c r="C53" s="40">
        <v>7187.2393600000005</v>
      </c>
      <c r="D53" s="41">
        <v>7187.1393600000001</v>
      </c>
      <c r="E53" s="42">
        <f t="shared" si="23"/>
        <v>99.998608645197535</v>
      </c>
      <c r="F53" s="7"/>
      <c r="G53" s="2"/>
      <c r="H53" s="43"/>
      <c r="I53" s="7">
        <f t="shared" si="18"/>
        <v>7187.2393600000005</v>
      </c>
      <c r="J53" s="2">
        <f t="shared" si="19"/>
        <v>7187.1393600000001</v>
      </c>
      <c r="K53" s="43">
        <f t="shared" si="20"/>
        <v>99.998608645197535</v>
      </c>
    </row>
    <row r="54" spans="1:11" s="44" customFormat="1" ht="22.5" customHeight="1">
      <c r="A54" s="38" t="s">
        <v>99</v>
      </c>
      <c r="B54" s="39" t="s">
        <v>25</v>
      </c>
      <c r="C54" s="40">
        <v>298.52208000000002</v>
      </c>
      <c r="D54" s="41">
        <v>200.61123000000001</v>
      </c>
      <c r="E54" s="42">
        <f t="shared" si="23"/>
        <v>67.201471328351985</v>
      </c>
      <c r="F54" s="7"/>
      <c r="G54" s="2"/>
      <c r="H54" s="43"/>
      <c r="I54" s="7">
        <f t="shared" si="18"/>
        <v>298.52208000000002</v>
      </c>
      <c r="J54" s="2">
        <f t="shared" si="19"/>
        <v>200.61123000000001</v>
      </c>
      <c r="K54" s="43">
        <f t="shared" si="20"/>
        <v>67.201471328351985</v>
      </c>
    </row>
    <row r="55" spans="1:11" s="44" customFormat="1" ht="25.5" customHeight="1">
      <c r="A55" s="38" t="s">
        <v>100</v>
      </c>
      <c r="B55" s="39" t="s">
        <v>27</v>
      </c>
      <c r="C55" s="40">
        <v>6211.5470999999998</v>
      </c>
      <c r="D55" s="41">
        <v>6211.5470999999998</v>
      </c>
      <c r="E55" s="42">
        <f t="shared" si="23"/>
        <v>100</v>
      </c>
      <c r="F55" s="7"/>
      <c r="G55" s="2"/>
      <c r="H55" s="43"/>
      <c r="I55" s="7">
        <f t="shared" si="18"/>
        <v>6211.5470999999998</v>
      </c>
      <c r="J55" s="2">
        <f t="shared" si="19"/>
        <v>6211.5470999999998</v>
      </c>
      <c r="K55" s="43">
        <f t="shared" si="20"/>
        <v>100</v>
      </c>
    </row>
    <row r="56" spans="1:11" ht="120" customHeight="1">
      <c r="A56" s="23" t="s">
        <v>171</v>
      </c>
      <c r="B56" s="5" t="s">
        <v>197</v>
      </c>
      <c r="C56" s="46">
        <f>C57+C58+C59+C61+C60</f>
        <v>9979.4151999999995</v>
      </c>
      <c r="D56" s="47">
        <f>D57+D58+D59+D61+D60</f>
        <v>9641.8735099999994</v>
      </c>
      <c r="E56" s="27">
        <f t="shared" si="23"/>
        <v>96.617620539528204</v>
      </c>
      <c r="F56" s="6"/>
      <c r="G56" s="31"/>
      <c r="H56" s="30"/>
      <c r="I56" s="6">
        <f t="shared" si="18"/>
        <v>9979.4151999999995</v>
      </c>
      <c r="J56" s="31">
        <f t="shared" si="19"/>
        <v>9641.8735099999994</v>
      </c>
      <c r="K56" s="30">
        <f t="shared" si="20"/>
        <v>96.617620539528204</v>
      </c>
    </row>
    <row r="57" spans="1:11" s="44" customFormat="1" ht="37.5" customHeight="1">
      <c r="A57" s="38" t="s">
        <v>101</v>
      </c>
      <c r="B57" s="39" t="s">
        <v>102</v>
      </c>
      <c r="C57" s="40">
        <v>6595.4188600000007</v>
      </c>
      <c r="D57" s="41">
        <v>6594.9143600000007</v>
      </c>
      <c r="E57" s="42">
        <f t="shared" si="23"/>
        <v>99.992350751169738</v>
      </c>
      <c r="F57" s="7"/>
      <c r="G57" s="2"/>
      <c r="H57" s="43"/>
      <c r="I57" s="7">
        <f t="shared" si="18"/>
        <v>6595.4188600000007</v>
      </c>
      <c r="J57" s="2">
        <f t="shared" si="19"/>
        <v>6594.9143600000007</v>
      </c>
      <c r="K57" s="43">
        <f t="shared" si="20"/>
        <v>99.992350751169738</v>
      </c>
    </row>
    <row r="58" spans="1:11" s="44" customFormat="1" ht="55.5" customHeight="1">
      <c r="A58" s="38" t="s">
        <v>103</v>
      </c>
      <c r="B58" s="39" t="s">
        <v>104</v>
      </c>
      <c r="C58" s="40">
        <v>2425.5391599999998</v>
      </c>
      <c r="D58" s="41">
        <v>2133.2825199999997</v>
      </c>
      <c r="E58" s="42">
        <f t="shared" si="23"/>
        <v>87.950858727838465</v>
      </c>
      <c r="F58" s="7"/>
      <c r="G58" s="2"/>
      <c r="H58" s="43"/>
      <c r="I58" s="7">
        <f t="shared" si="18"/>
        <v>2425.5391599999998</v>
      </c>
      <c r="J58" s="2">
        <f t="shared" si="19"/>
        <v>2133.2825199999997</v>
      </c>
      <c r="K58" s="43">
        <f t="shared" si="20"/>
        <v>87.950858727838465</v>
      </c>
    </row>
    <row r="59" spans="1:11" s="44" customFormat="1" ht="39" customHeight="1">
      <c r="A59" s="38" t="s">
        <v>105</v>
      </c>
      <c r="B59" s="39" t="s">
        <v>106</v>
      </c>
      <c r="C59" s="40">
        <v>899.77724000000001</v>
      </c>
      <c r="D59" s="41">
        <v>860.62743000000012</v>
      </c>
      <c r="E59" s="42">
        <f t="shared" si="23"/>
        <v>95.648944176449731</v>
      </c>
      <c r="F59" s="7"/>
      <c r="G59" s="2"/>
      <c r="H59" s="43"/>
      <c r="I59" s="7">
        <f t="shared" si="18"/>
        <v>899.77724000000001</v>
      </c>
      <c r="J59" s="2">
        <f t="shared" si="19"/>
        <v>860.62743000000012</v>
      </c>
      <c r="K59" s="43">
        <f t="shared" si="20"/>
        <v>95.648944176449731</v>
      </c>
    </row>
    <row r="60" spans="1:11" s="44" customFormat="1" ht="55.5" customHeight="1">
      <c r="A60" s="38" t="s">
        <v>216</v>
      </c>
      <c r="B60" s="39" t="s">
        <v>217</v>
      </c>
      <c r="C60" s="40">
        <v>39.66413</v>
      </c>
      <c r="D60" s="41">
        <v>39.434129999999996</v>
      </c>
      <c r="E60" s="42">
        <f t="shared" si="23"/>
        <v>99.420130984847006</v>
      </c>
      <c r="F60" s="7"/>
      <c r="G60" s="2"/>
      <c r="H60" s="43"/>
      <c r="I60" s="7">
        <f t="shared" si="18"/>
        <v>39.66413</v>
      </c>
      <c r="J60" s="2">
        <f t="shared" si="19"/>
        <v>39.434129999999996</v>
      </c>
      <c r="K60" s="43">
        <f t="shared" si="20"/>
        <v>99.420130984847006</v>
      </c>
    </row>
    <row r="61" spans="1:11" s="44" customFormat="1" ht="55.5" customHeight="1">
      <c r="A61" s="38" t="s">
        <v>107</v>
      </c>
      <c r="B61" s="39" t="s">
        <v>108</v>
      </c>
      <c r="C61" s="40">
        <v>19.015809999999998</v>
      </c>
      <c r="D61" s="41">
        <v>13.615069999999999</v>
      </c>
      <c r="E61" s="42">
        <f t="shared" si="23"/>
        <v>71.598685514842657</v>
      </c>
      <c r="F61" s="7"/>
      <c r="G61" s="2"/>
      <c r="H61" s="43"/>
      <c r="I61" s="7">
        <f t="shared" si="18"/>
        <v>19.015809999999998</v>
      </c>
      <c r="J61" s="2">
        <f t="shared" si="19"/>
        <v>13.615069999999999</v>
      </c>
      <c r="K61" s="43">
        <f t="shared" si="20"/>
        <v>71.598685514842657</v>
      </c>
    </row>
    <row r="62" spans="1:11" ht="54.75" customHeight="1">
      <c r="A62" s="23" t="s">
        <v>172</v>
      </c>
      <c r="B62" s="24" t="s">
        <v>173</v>
      </c>
      <c r="C62" s="46">
        <f t="shared" ref="C62:D62" si="25">C63</f>
        <v>2540.4389999999999</v>
      </c>
      <c r="D62" s="47">
        <f t="shared" si="25"/>
        <v>2521.5659100000003</v>
      </c>
      <c r="E62" s="27">
        <f t="shared" si="23"/>
        <v>99.257093360635722</v>
      </c>
      <c r="F62" s="6"/>
      <c r="G62" s="31"/>
      <c r="H62" s="30"/>
      <c r="I62" s="6">
        <f t="shared" si="18"/>
        <v>2540.4389999999999</v>
      </c>
      <c r="J62" s="31">
        <f t="shared" si="19"/>
        <v>2521.5659100000003</v>
      </c>
      <c r="K62" s="30">
        <f t="shared" si="20"/>
        <v>99.257093360635722</v>
      </c>
    </row>
    <row r="63" spans="1:11" s="44" customFormat="1" ht="54.75" customHeight="1">
      <c r="A63" s="38" t="s">
        <v>109</v>
      </c>
      <c r="B63" s="39" t="s">
        <v>28</v>
      </c>
      <c r="C63" s="40">
        <v>2540.4389999999999</v>
      </c>
      <c r="D63" s="41">
        <v>2521.5659100000003</v>
      </c>
      <c r="E63" s="42">
        <f t="shared" si="23"/>
        <v>99.257093360635722</v>
      </c>
      <c r="F63" s="50"/>
      <c r="G63" s="51"/>
      <c r="H63" s="43"/>
      <c r="I63" s="7">
        <f t="shared" si="18"/>
        <v>2540.4389999999999</v>
      </c>
      <c r="J63" s="2">
        <f t="shared" si="19"/>
        <v>2521.5659100000003</v>
      </c>
      <c r="K63" s="43">
        <f t="shared" si="20"/>
        <v>99.257093360635722</v>
      </c>
    </row>
    <row r="64" spans="1:11" ht="28.5" customHeight="1">
      <c r="A64" s="23" t="s">
        <v>174</v>
      </c>
      <c r="B64" s="24" t="s">
        <v>29</v>
      </c>
      <c r="C64" s="46">
        <f t="shared" ref="C64:D64" si="26">C65</f>
        <v>506.34099999999989</v>
      </c>
      <c r="D64" s="47">
        <f t="shared" si="26"/>
        <v>495.35741999999993</v>
      </c>
      <c r="E64" s="27">
        <f t="shared" si="23"/>
        <v>97.830793872113858</v>
      </c>
      <c r="F64" s="6"/>
      <c r="G64" s="31"/>
      <c r="H64" s="30"/>
      <c r="I64" s="6">
        <f t="shared" si="18"/>
        <v>506.34099999999989</v>
      </c>
      <c r="J64" s="31">
        <f t="shared" si="19"/>
        <v>495.35741999999993</v>
      </c>
      <c r="K64" s="30">
        <f t="shared" si="20"/>
        <v>97.830793872113858</v>
      </c>
    </row>
    <row r="65" spans="1:11" s="44" customFormat="1" ht="37.5">
      <c r="A65" s="38" t="s">
        <v>110</v>
      </c>
      <c r="B65" s="39" t="s">
        <v>111</v>
      </c>
      <c r="C65" s="40">
        <v>506.34099999999989</v>
      </c>
      <c r="D65" s="41">
        <v>495.35741999999993</v>
      </c>
      <c r="E65" s="42">
        <f t="shared" si="23"/>
        <v>97.830793872113858</v>
      </c>
      <c r="F65" s="50"/>
      <c r="G65" s="51"/>
      <c r="H65" s="43"/>
      <c r="I65" s="7">
        <f t="shared" si="18"/>
        <v>506.34099999999989</v>
      </c>
      <c r="J65" s="2">
        <f t="shared" si="19"/>
        <v>495.35741999999993</v>
      </c>
      <c r="K65" s="43">
        <f t="shared" si="20"/>
        <v>97.830793872113858</v>
      </c>
    </row>
    <row r="66" spans="1:11" ht="21.75" customHeight="1">
      <c r="A66" s="23" t="s">
        <v>175</v>
      </c>
      <c r="B66" s="24" t="s">
        <v>30</v>
      </c>
      <c r="C66" s="25">
        <f t="shared" ref="C66:D66" si="27">C67</f>
        <v>32</v>
      </c>
      <c r="D66" s="26">
        <f t="shared" si="27"/>
        <v>25.282430000000002</v>
      </c>
      <c r="E66" s="27">
        <f t="shared" si="23"/>
        <v>79.007593749999998</v>
      </c>
      <c r="F66" s="36"/>
      <c r="G66" s="37"/>
      <c r="H66" s="30"/>
      <c r="I66" s="6">
        <f t="shared" si="18"/>
        <v>32</v>
      </c>
      <c r="J66" s="31">
        <f t="shared" si="19"/>
        <v>25.282430000000002</v>
      </c>
      <c r="K66" s="30">
        <f t="shared" si="20"/>
        <v>79.007593749999998</v>
      </c>
    </row>
    <row r="67" spans="1:11" s="44" customFormat="1" ht="37.5" customHeight="1">
      <c r="A67" s="38" t="s">
        <v>112</v>
      </c>
      <c r="B67" s="39" t="s">
        <v>113</v>
      </c>
      <c r="C67" s="40">
        <v>32</v>
      </c>
      <c r="D67" s="41">
        <v>25.282430000000002</v>
      </c>
      <c r="E67" s="42">
        <f t="shared" si="23"/>
        <v>79.007593749999998</v>
      </c>
      <c r="F67" s="7"/>
      <c r="G67" s="2"/>
      <c r="H67" s="43"/>
      <c r="I67" s="7">
        <f t="shared" si="18"/>
        <v>32</v>
      </c>
      <c r="J67" s="2">
        <f t="shared" si="19"/>
        <v>25.282430000000002</v>
      </c>
      <c r="K67" s="43">
        <f t="shared" si="20"/>
        <v>79.007593749999998</v>
      </c>
    </row>
    <row r="68" spans="1:11" s="44" customFormat="1" ht="37.5">
      <c r="A68" s="23" t="s">
        <v>212</v>
      </c>
      <c r="B68" s="24" t="s">
        <v>213</v>
      </c>
      <c r="C68" s="40"/>
      <c r="D68" s="41"/>
      <c r="E68" s="42"/>
      <c r="F68" s="6">
        <f t="shared" ref="F68:G68" si="28">F69</f>
        <v>784.88396</v>
      </c>
      <c r="G68" s="31">
        <f t="shared" si="28"/>
        <v>784</v>
      </c>
      <c r="H68" s="30">
        <f>G68/F68*100</f>
        <v>99.887376982452281</v>
      </c>
      <c r="I68" s="6">
        <f t="shared" si="18"/>
        <v>784.88396</v>
      </c>
      <c r="J68" s="31">
        <f t="shared" si="19"/>
        <v>784</v>
      </c>
      <c r="K68" s="30">
        <f t="shared" si="20"/>
        <v>99.887376982452281</v>
      </c>
    </row>
    <row r="69" spans="1:11" s="44" customFormat="1" ht="152.25" customHeight="1">
      <c r="A69" s="38" t="s">
        <v>214</v>
      </c>
      <c r="B69" s="4" t="s">
        <v>215</v>
      </c>
      <c r="C69" s="40"/>
      <c r="D69" s="41"/>
      <c r="E69" s="42"/>
      <c r="F69" s="48">
        <v>784.88396</v>
      </c>
      <c r="G69" s="49">
        <v>784</v>
      </c>
      <c r="H69" s="30">
        <f>G69/F69*100</f>
        <v>99.887376982452281</v>
      </c>
      <c r="I69" s="7">
        <f t="shared" si="18"/>
        <v>784.88396</v>
      </c>
      <c r="J69" s="2">
        <f t="shared" si="19"/>
        <v>784</v>
      </c>
      <c r="K69" s="43">
        <f t="shared" si="20"/>
        <v>99.887376982452281</v>
      </c>
    </row>
    <row r="70" spans="1:11" s="22" customFormat="1" ht="132.75" customHeight="1">
      <c r="A70" s="23" t="s">
        <v>114</v>
      </c>
      <c r="B70" s="5" t="s">
        <v>196</v>
      </c>
      <c r="C70" s="25">
        <v>1522.5509999999999</v>
      </c>
      <c r="D70" s="26">
        <v>1466.2723000000001</v>
      </c>
      <c r="E70" s="27">
        <f t="shared" ref="E70:E86" si="29">D70/C70*100</f>
        <v>96.303657480110701</v>
      </c>
      <c r="F70" s="6"/>
      <c r="G70" s="31"/>
      <c r="H70" s="30"/>
      <c r="I70" s="6">
        <f t="shared" si="18"/>
        <v>1522.5509999999999</v>
      </c>
      <c r="J70" s="31">
        <f t="shared" si="19"/>
        <v>1466.2723000000001</v>
      </c>
      <c r="K70" s="30">
        <f t="shared" si="20"/>
        <v>96.303657480110701</v>
      </c>
    </row>
    <row r="71" spans="1:11">
      <c r="A71" s="23" t="s">
        <v>176</v>
      </c>
      <c r="B71" s="24" t="s">
        <v>177</v>
      </c>
      <c r="C71" s="25">
        <f t="shared" ref="C71:D71" si="30">C72</f>
        <v>1080.7999999999997</v>
      </c>
      <c r="D71" s="26">
        <f t="shared" si="30"/>
        <v>1056.4049399999999</v>
      </c>
      <c r="E71" s="27">
        <f t="shared" si="29"/>
        <v>97.742870096225033</v>
      </c>
      <c r="F71" s="36"/>
      <c r="G71" s="37"/>
      <c r="H71" s="30"/>
      <c r="I71" s="6">
        <f t="shared" ref="I71:I104" si="31">C71+F71</f>
        <v>1080.7999999999997</v>
      </c>
      <c r="J71" s="31">
        <f t="shared" ref="J71:J104" si="32">D71+G71</f>
        <v>1056.4049399999999</v>
      </c>
      <c r="K71" s="30">
        <f t="shared" ref="K71:K99" si="33">J71/I71*100</f>
        <v>97.742870096225033</v>
      </c>
    </row>
    <row r="72" spans="1:11" s="44" customFormat="1">
      <c r="A72" s="38" t="s">
        <v>115</v>
      </c>
      <c r="B72" s="39" t="s">
        <v>116</v>
      </c>
      <c r="C72" s="40">
        <v>1080.7999999999997</v>
      </c>
      <c r="D72" s="41">
        <v>1056.4049399999999</v>
      </c>
      <c r="E72" s="42">
        <f t="shared" si="29"/>
        <v>97.742870096225033</v>
      </c>
      <c r="F72" s="50"/>
      <c r="G72" s="51"/>
      <c r="H72" s="43"/>
      <c r="I72" s="7">
        <f t="shared" si="31"/>
        <v>1080.7999999999997</v>
      </c>
      <c r="J72" s="2">
        <f t="shared" si="32"/>
        <v>1056.4049399999999</v>
      </c>
      <c r="K72" s="43">
        <f t="shared" si="33"/>
        <v>97.742870096225033</v>
      </c>
    </row>
    <row r="73" spans="1:11" ht="20.25" customHeight="1">
      <c r="A73" s="23" t="s">
        <v>117</v>
      </c>
      <c r="B73" s="24" t="s">
        <v>31</v>
      </c>
      <c r="C73" s="25">
        <v>20</v>
      </c>
      <c r="D73" s="26">
        <v>10.372190000000002</v>
      </c>
      <c r="E73" s="27">
        <f t="shared" si="29"/>
        <v>51.860950000000003</v>
      </c>
      <c r="F73" s="36"/>
      <c r="G73" s="37"/>
      <c r="H73" s="30"/>
      <c r="I73" s="6">
        <f t="shared" si="31"/>
        <v>20</v>
      </c>
      <c r="J73" s="31">
        <f t="shared" si="32"/>
        <v>10.372190000000002</v>
      </c>
      <c r="K73" s="30">
        <f t="shared" si="33"/>
        <v>51.860950000000003</v>
      </c>
    </row>
    <row r="74" spans="1:11" s="22" customFormat="1" ht="24" customHeight="1">
      <c r="A74" s="14" t="s">
        <v>32</v>
      </c>
      <c r="B74" s="15" t="s">
        <v>118</v>
      </c>
      <c r="C74" s="32">
        <f t="shared" ref="C74:G74" si="34">C75+C76+C77</f>
        <v>1036.08</v>
      </c>
      <c r="D74" s="33">
        <f t="shared" si="34"/>
        <v>1008.32403</v>
      </c>
      <c r="E74" s="18">
        <f t="shared" si="29"/>
        <v>97.321059184618946</v>
      </c>
      <c r="F74" s="34">
        <f t="shared" si="34"/>
        <v>7</v>
      </c>
      <c r="G74" s="35">
        <f t="shared" si="34"/>
        <v>7</v>
      </c>
      <c r="H74" s="21">
        <f>G74/F74*100</f>
        <v>100</v>
      </c>
      <c r="I74" s="19">
        <f t="shared" si="31"/>
        <v>1043.08</v>
      </c>
      <c r="J74" s="20">
        <f t="shared" si="32"/>
        <v>1015.32403</v>
      </c>
      <c r="K74" s="21">
        <f t="shared" si="33"/>
        <v>97.339037274226342</v>
      </c>
    </row>
    <row r="75" spans="1:11">
      <c r="A75" s="23" t="s">
        <v>119</v>
      </c>
      <c r="B75" s="24" t="s">
        <v>120</v>
      </c>
      <c r="C75" s="25">
        <v>444.48900000000003</v>
      </c>
      <c r="D75" s="26">
        <v>435.53509000000003</v>
      </c>
      <c r="E75" s="27">
        <f t="shared" si="29"/>
        <v>97.985572196387309</v>
      </c>
      <c r="F75" s="6">
        <v>7</v>
      </c>
      <c r="G75" s="31">
        <v>7</v>
      </c>
      <c r="H75" s="30">
        <f>G75/F75*100</f>
        <v>100</v>
      </c>
      <c r="I75" s="6">
        <f t="shared" si="31"/>
        <v>451.48900000000003</v>
      </c>
      <c r="J75" s="31">
        <f t="shared" si="32"/>
        <v>442.53509000000003</v>
      </c>
      <c r="K75" s="30">
        <f t="shared" si="33"/>
        <v>98.016804396120392</v>
      </c>
    </row>
    <row r="76" spans="1:11" s="22" customFormat="1" ht="36" customHeight="1">
      <c r="A76" s="23" t="s">
        <v>121</v>
      </c>
      <c r="B76" s="24" t="s">
        <v>122</v>
      </c>
      <c r="C76" s="25">
        <v>17.216000000000001</v>
      </c>
      <c r="D76" s="26">
        <v>0</v>
      </c>
      <c r="E76" s="27">
        <f t="shared" si="29"/>
        <v>0</v>
      </c>
      <c r="F76" s="6"/>
      <c r="G76" s="31"/>
      <c r="H76" s="30"/>
      <c r="I76" s="6">
        <f t="shared" si="31"/>
        <v>17.216000000000001</v>
      </c>
      <c r="J76" s="31">
        <f t="shared" si="32"/>
        <v>0</v>
      </c>
      <c r="K76" s="30">
        <f t="shared" si="33"/>
        <v>0</v>
      </c>
    </row>
    <row r="77" spans="1:11" ht="23.25" customHeight="1">
      <c r="A77" s="23" t="s">
        <v>178</v>
      </c>
      <c r="B77" s="24" t="s">
        <v>179</v>
      </c>
      <c r="C77" s="25">
        <f t="shared" ref="C77:D77" si="35">C78+C79</f>
        <v>574.375</v>
      </c>
      <c r="D77" s="26">
        <f t="shared" si="35"/>
        <v>572.78893999999991</v>
      </c>
      <c r="E77" s="27">
        <f t="shared" si="29"/>
        <v>99.723863329706191</v>
      </c>
      <c r="F77" s="6"/>
      <c r="G77" s="31"/>
      <c r="H77" s="30"/>
      <c r="I77" s="6">
        <f t="shared" si="31"/>
        <v>574.375</v>
      </c>
      <c r="J77" s="31">
        <f t="shared" si="32"/>
        <v>572.78893999999991</v>
      </c>
      <c r="K77" s="30">
        <f t="shared" si="33"/>
        <v>99.723863329706191</v>
      </c>
    </row>
    <row r="78" spans="1:11" s="44" customFormat="1" ht="25.5" customHeight="1">
      <c r="A78" s="38" t="s">
        <v>123</v>
      </c>
      <c r="B78" s="39" t="s">
        <v>124</v>
      </c>
      <c r="C78" s="40">
        <v>366.67499999999995</v>
      </c>
      <c r="D78" s="41">
        <v>365.25805999999994</v>
      </c>
      <c r="E78" s="42">
        <f t="shared" si="29"/>
        <v>99.613570600668169</v>
      </c>
      <c r="F78" s="7"/>
      <c r="G78" s="2"/>
      <c r="H78" s="43"/>
      <c r="I78" s="7">
        <f t="shared" si="31"/>
        <v>366.67499999999995</v>
      </c>
      <c r="J78" s="2">
        <f t="shared" si="32"/>
        <v>365.25805999999994</v>
      </c>
      <c r="K78" s="43">
        <f t="shared" si="33"/>
        <v>99.613570600668169</v>
      </c>
    </row>
    <row r="79" spans="1:11" s="44" customFormat="1">
      <c r="A79" s="38" t="s">
        <v>125</v>
      </c>
      <c r="B79" s="39" t="s">
        <v>126</v>
      </c>
      <c r="C79" s="40">
        <v>207.70000000000002</v>
      </c>
      <c r="D79" s="41">
        <v>207.53088</v>
      </c>
      <c r="E79" s="42">
        <f t="shared" si="29"/>
        <v>99.918574867597485</v>
      </c>
      <c r="F79" s="7"/>
      <c r="G79" s="2"/>
      <c r="H79" s="43"/>
      <c r="I79" s="7">
        <f t="shared" si="31"/>
        <v>207.70000000000002</v>
      </c>
      <c r="J79" s="2">
        <f t="shared" si="32"/>
        <v>207.53088</v>
      </c>
      <c r="K79" s="43">
        <f t="shared" si="33"/>
        <v>99.918574867597485</v>
      </c>
    </row>
    <row r="80" spans="1:11" s="45" customFormat="1" ht="24" customHeight="1">
      <c r="A80" s="14" t="s">
        <v>33</v>
      </c>
      <c r="B80" s="15" t="s">
        <v>127</v>
      </c>
      <c r="C80" s="32">
        <f t="shared" ref="C80:D80" si="36">C81+C83</f>
        <v>2071.3007699999998</v>
      </c>
      <c r="D80" s="33">
        <f t="shared" si="36"/>
        <v>2052.6078199999997</v>
      </c>
      <c r="E80" s="18">
        <f t="shared" si="29"/>
        <v>99.097526043984416</v>
      </c>
      <c r="F80" s="34"/>
      <c r="G80" s="35"/>
      <c r="H80" s="21"/>
      <c r="I80" s="19">
        <f t="shared" si="31"/>
        <v>2071.3007699999998</v>
      </c>
      <c r="J80" s="20">
        <f t="shared" si="32"/>
        <v>2052.6078199999997</v>
      </c>
      <c r="K80" s="21">
        <f t="shared" si="33"/>
        <v>99.097526043984416</v>
      </c>
    </row>
    <row r="81" spans="1:11" s="22" customFormat="1" ht="23.25" customHeight="1">
      <c r="A81" s="23" t="s">
        <v>180</v>
      </c>
      <c r="B81" s="24" t="s">
        <v>34</v>
      </c>
      <c r="C81" s="46">
        <f t="shared" ref="C81:D81" si="37">C82</f>
        <v>65.924999999999997</v>
      </c>
      <c r="D81" s="47">
        <f t="shared" si="37"/>
        <v>55.041380000000004</v>
      </c>
      <c r="E81" s="27">
        <f t="shared" si="29"/>
        <v>83.490906332954125</v>
      </c>
      <c r="F81" s="6"/>
      <c r="G81" s="31"/>
      <c r="H81" s="30"/>
      <c r="I81" s="6">
        <f t="shared" si="31"/>
        <v>65.924999999999997</v>
      </c>
      <c r="J81" s="31">
        <f t="shared" si="32"/>
        <v>55.041380000000004</v>
      </c>
      <c r="K81" s="30">
        <f t="shared" si="33"/>
        <v>83.490906332954125</v>
      </c>
    </row>
    <row r="82" spans="1:11" s="44" customFormat="1" ht="54.75" customHeight="1">
      <c r="A82" s="38" t="s">
        <v>128</v>
      </c>
      <c r="B82" s="39" t="s">
        <v>35</v>
      </c>
      <c r="C82" s="40">
        <v>65.924999999999997</v>
      </c>
      <c r="D82" s="41">
        <v>55.041380000000004</v>
      </c>
      <c r="E82" s="42">
        <f t="shared" si="29"/>
        <v>83.490906332954125</v>
      </c>
      <c r="F82" s="50"/>
      <c r="G82" s="51"/>
      <c r="H82" s="43"/>
      <c r="I82" s="7">
        <f t="shared" si="31"/>
        <v>65.924999999999997</v>
      </c>
      <c r="J82" s="2">
        <f t="shared" si="32"/>
        <v>55.041380000000004</v>
      </c>
      <c r="K82" s="43">
        <f t="shared" si="33"/>
        <v>83.490906332954125</v>
      </c>
    </row>
    <row r="83" spans="1:11" ht="21.75" customHeight="1">
      <c r="A83" s="23" t="s">
        <v>181</v>
      </c>
      <c r="B83" s="24" t="s">
        <v>36</v>
      </c>
      <c r="C83" s="46">
        <f t="shared" ref="C83:D83" si="38">C84</f>
        <v>2005.3757699999999</v>
      </c>
      <c r="D83" s="47">
        <f t="shared" si="38"/>
        <v>1997.5664399999998</v>
      </c>
      <c r="E83" s="27">
        <f t="shared" si="29"/>
        <v>99.610580215597196</v>
      </c>
      <c r="F83" s="6"/>
      <c r="G83" s="31"/>
      <c r="H83" s="30"/>
      <c r="I83" s="6">
        <f t="shared" si="31"/>
        <v>2005.3757699999999</v>
      </c>
      <c r="J83" s="31">
        <f t="shared" si="32"/>
        <v>1997.5664399999998</v>
      </c>
      <c r="K83" s="30">
        <f t="shared" si="33"/>
        <v>99.610580215597196</v>
      </c>
    </row>
    <row r="84" spans="1:11" s="44" customFormat="1" ht="36" customHeight="1">
      <c r="A84" s="38" t="s">
        <v>129</v>
      </c>
      <c r="B84" s="39" t="s">
        <v>37</v>
      </c>
      <c r="C84" s="40">
        <v>2005.3757699999999</v>
      </c>
      <c r="D84" s="41">
        <v>1997.5664399999998</v>
      </c>
      <c r="E84" s="42">
        <f t="shared" si="29"/>
        <v>99.610580215597196</v>
      </c>
      <c r="F84" s="50"/>
      <c r="G84" s="2"/>
      <c r="H84" s="43"/>
      <c r="I84" s="7">
        <f t="shared" si="31"/>
        <v>2005.3757699999999</v>
      </c>
      <c r="J84" s="2">
        <f t="shared" si="32"/>
        <v>1997.5664399999998</v>
      </c>
      <c r="K84" s="43">
        <f t="shared" si="33"/>
        <v>99.610580215597196</v>
      </c>
    </row>
    <row r="85" spans="1:11" s="22" customFormat="1" ht="24" customHeight="1">
      <c r="A85" s="14" t="s">
        <v>38</v>
      </c>
      <c r="B85" s="15" t="s">
        <v>39</v>
      </c>
      <c r="C85" s="32">
        <f>C86+C90+C91+C94</f>
        <v>5499.6662700000006</v>
      </c>
      <c r="D85" s="33">
        <f>D86+D90+D91+D94</f>
        <v>5460.6768000000002</v>
      </c>
      <c r="E85" s="18">
        <f t="shared" si="29"/>
        <v>99.291057528114337</v>
      </c>
      <c r="F85" s="34">
        <f>F86+F90+F91+F94+F92</f>
        <v>7019.1308399999998</v>
      </c>
      <c r="G85" s="35">
        <f>G86+G90+G91+G94+G92</f>
        <v>4836.4885199999999</v>
      </c>
      <c r="H85" s="21">
        <f>G85/F85*100</f>
        <v>68.904379049871082</v>
      </c>
      <c r="I85" s="19">
        <f t="shared" si="31"/>
        <v>12518.79711</v>
      </c>
      <c r="J85" s="20">
        <f t="shared" si="32"/>
        <v>10297.16532</v>
      </c>
      <c r="K85" s="21">
        <f t="shared" si="33"/>
        <v>82.25363211433978</v>
      </c>
    </row>
    <row r="86" spans="1:11" ht="36" customHeight="1">
      <c r="A86" s="23" t="s">
        <v>182</v>
      </c>
      <c r="B86" s="24" t="s">
        <v>183</v>
      </c>
      <c r="C86" s="25">
        <f t="shared" ref="C86:D86" si="39">C87+C88+C89</f>
        <v>3578.8747700000004</v>
      </c>
      <c r="D86" s="26">
        <f t="shared" si="39"/>
        <v>3545.40344</v>
      </c>
      <c r="E86" s="27">
        <f t="shared" si="29"/>
        <v>99.064752690410558</v>
      </c>
      <c r="F86" s="36">
        <f t="shared" ref="F86:G86" si="40">F87+F88+F89</f>
        <v>9.8496000000000006</v>
      </c>
      <c r="G86" s="37">
        <f t="shared" si="40"/>
        <v>9.8496000000000006</v>
      </c>
      <c r="H86" s="30">
        <f>G86/F86*100</f>
        <v>100</v>
      </c>
      <c r="I86" s="6">
        <f t="shared" si="31"/>
        <v>3588.7243700000004</v>
      </c>
      <c r="J86" s="31">
        <f t="shared" si="32"/>
        <v>3555.2530400000001</v>
      </c>
      <c r="K86" s="30">
        <f t="shared" si="33"/>
        <v>99.067319566813083</v>
      </c>
    </row>
    <row r="87" spans="1:11" s="44" customFormat="1" ht="24" customHeight="1">
      <c r="A87" s="38" t="s">
        <v>184</v>
      </c>
      <c r="B87" s="39" t="s">
        <v>185</v>
      </c>
      <c r="C87" s="40"/>
      <c r="D87" s="41"/>
      <c r="E87" s="42"/>
      <c r="F87" s="48">
        <v>9.8496000000000006</v>
      </c>
      <c r="G87" s="49">
        <v>9.8496000000000006</v>
      </c>
      <c r="H87" s="43">
        <f>G87/F87*100</f>
        <v>100</v>
      </c>
      <c r="I87" s="7">
        <f t="shared" si="31"/>
        <v>9.8496000000000006</v>
      </c>
      <c r="J87" s="2">
        <f t="shared" si="32"/>
        <v>9.8496000000000006</v>
      </c>
      <c r="K87" s="43">
        <f t="shared" si="33"/>
        <v>100</v>
      </c>
    </row>
    <row r="88" spans="1:11" s="45" customFormat="1" ht="22.5" customHeight="1">
      <c r="A88" s="38" t="s">
        <v>130</v>
      </c>
      <c r="B88" s="39" t="s">
        <v>131</v>
      </c>
      <c r="C88" s="40">
        <v>1502.10941</v>
      </c>
      <c r="D88" s="41">
        <v>1494.75683</v>
      </c>
      <c r="E88" s="42">
        <f t="shared" ref="E88:E95" si="41">D88/C88*100</f>
        <v>99.510516347807183</v>
      </c>
      <c r="F88" s="55"/>
      <c r="G88" s="56"/>
      <c r="H88" s="57"/>
      <c r="I88" s="7">
        <f t="shared" si="31"/>
        <v>1502.10941</v>
      </c>
      <c r="J88" s="2">
        <f t="shared" si="32"/>
        <v>1494.75683</v>
      </c>
      <c r="K88" s="43">
        <f t="shared" si="33"/>
        <v>99.510516347807183</v>
      </c>
    </row>
    <row r="89" spans="1:11" s="44" customFormat="1" ht="37.5">
      <c r="A89" s="38" t="s">
        <v>132</v>
      </c>
      <c r="B89" s="39" t="s">
        <v>133</v>
      </c>
      <c r="C89" s="40">
        <v>2076.7653600000003</v>
      </c>
      <c r="D89" s="41">
        <v>2050.6466100000002</v>
      </c>
      <c r="E89" s="42">
        <f t="shared" si="41"/>
        <v>98.742335051274154</v>
      </c>
      <c r="F89" s="50"/>
      <c r="G89" s="51"/>
      <c r="H89" s="57"/>
      <c r="I89" s="7">
        <f t="shared" si="31"/>
        <v>2076.7653600000003</v>
      </c>
      <c r="J89" s="2">
        <f t="shared" si="32"/>
        <v>2050.6466100000002</v>
      </c>
      <c r="K89" s="43">
        <f t="shared" si="33"/>
        <v>98.742335051274154</v>
      </c>
    </row>
    <row r="90" spans="1:11" ht="42" customHeight="1">
      <c r="A90" s="23" t="s">
        <v>134</v>
      </c>
      <c r="B90" s="24" t="s">
        <v>135</v>
      </c>
      <c r="C90" s="25">
        <v>844.95918000000006</v>
      </c>
      <c r="D90" s="26">
        <v>841.05486999999994</v>
      </c>
      <c r="E90" s="27">
        <f t="shared" si="41"/>
        <v>99.537929157713862</v>
      </c>
      <c r="F90" s="36"/>
      <c r="G90" s="37"/>
      <c r="H90" s="21"/>
      <c r="I90" s="6">
        <f t="shared" si="31"/>
        <v>844.95918000000006</v>
      </c>
      <c r="J90" s="31">
        <f t="shared" si="32"/>
        <v>841.05486999999994</v>
      </c>
      <c r="K90" s="30">
        <f t="shared" si="33"/>
        <v>99.537929157713862</v>
      </c>
    </row>
    <row r="91" spans="1:11" s="22" customFormat="1" ht="21" customHeight="1">
      <c r="A91" s="23" t="s">
        <v>136</v>
      </c>
      <c r="B91" s="24" t="s">
        <v>137</v>
      </c>
      <c r="C91" s="25">
        <v>1067.7271200000002</v>
      </c>
      <c r="D91" s="26">
        <v>1066.11329</v>
      </c>
      <c r="E91" s="27">
        <f t="shared" si="41"/>
        <v>99.848853703369429</v>
      </c>
      <c r="F91" s="28">
        <v>6044.2812400000003</v>
      </c>
      <c r="G91" s="29">
        <v>3862.6299199999999</v>
      </c>
      <c r="H91" s="30">
        <f>G91/F91*100</f>
        <v>63.905529319810405</v>
      </c>
      <c r="I91" s="6">
        <f t="shared" si="31"/>
        <v>7112.0083600000007</v>
      </c>
      <c r="J91" s="31">
        <f t="shared" si="32"/>
        <v>4928.7432099999996</v>
      </c>
      <c r="K91" s="30">
        <f t="shared" si="33"/>
        <v>69.301707204404906</v>
      </c>
    </row>
    <row r="92" spans="1:11" s="22" customFormat="1" ht="21" customHeight="1">
      <c r="A92" s="23" t="s">
        <v>227</v>
      </c>
      <c r="B92" s="24" t="s">
        <v>226</v>
      </c>
      <c r="C92" s="25"/>
      <c r="D92" s="26"/>
      <c r="E92" s="27"/>
      <c r="F92" s="28">
        <f>F93</f>
        <v>965</v>
      </c>
      <c r="G92" s="29">
        <f>G93</f>
        <v>964.00900000000001</v>
      </c>
      <c r="H92" s="30">
        <f t="shared" ref="H92:H93" si="42">G92/F92*100</f>
        <v>99.897305699481862</v>
      </c>
      <c r="I92" s="6">
        <f t="shared" ref="I92:I93" si="43">C92+F92</f>
        <v>965</v>
      </c>
      <c r="J92" s="31">
        <f t="shared" ref="J92:J93" si="44">D92+G92</f>
        <v>964.00900000000001</v>
      </c>
      <c r="K92" s="30">
        <f t="shared" ref="K92:K93" si="45">J92/I92*100</f>
        <v>99.897305699481862</v>
      </c>
    </row>
    <row r="93" spans="1:11" s="22" customFormat="1" ht="72.75" customHeight="1">
      <c r="A93" s="38" t="s">
        <v>224</v>
      </c>
      <c r="B93" s="39" t="s">
        <v>225</v>
      </c>
      <c r="C93" s="25"/>
      <c r="D93" s="26"/>
      <c r="E93" s="27"/>
      <c r="F93" s="48">
        <v>965</v>
      </c>
      <c r="G93" s="49">
        <v>964.00900000000001</v>
      </c>
      <c r="H93" s="30">
        <f t="shared" si="42"/>
        <v>99.897305699481862</v>
      </c>
      <c r="I93" s="6">
        <f t="shared" si="43"/>
        <v>965</v>
      </c>
      <c r="J93" s="31">
        <f t="shared" si="44"/>
        <v>964.00900000000001</v>
      </c>
      <c r="K93" s="30">
        <f t="shared" si="45"/>
        <v>99.897305699481862</v>
      </c>
    </row>
    <row r="94" spans="1:11" s="22" customFormat="1" ht="21" customHeight="1">
      <c r="A94" s="23" t="s">
        <v>203</v>
      </c>
      <c r="B94" s="24" t="s">
        <v>204</v>
      </c>
      <c r="C94" s="25">
        <v>8.1052</v>
      </c>
      <c r="D94" s="26">
        <v>8.1052</v>
      </c>
      <c r="E94" s="27">
        <f t="shared" si="41"/>
        <v>100</v>
      </c>
      <c r="F94" s="19"/>
      <c r="G94" s="20"/>
      <c r="H94" s="30"/>
      <c r="I94" s="6">
        <f t="shared" si="31"/>
        <v>8.1052</v>
      </c>
      <c r="J94" s="31">
        <f t="shared" si="32"/>
        <v>8.1052</v>
      </c>
      <c r="K94" s="30">
        <f t="shared" si="33"/>
        <v>100</v>
      </c>
    </row>
    <row r="95" spans="1:11" s="22" customFormat="1" ht="23.25" customHeight="1">
      <c r="A95" s="14" t="s">
        <v>138</v>
      </c>
      <c r="B95" s="15" t="s">
        <v>139</v>
      </c>
      <c r="C95" s="32">
        <f t="shared" ref="C95:D95" si="46">SUM(C96:C107)-C101-C97-C106</f>
        <v>3498.41543</v>
      </c>
      <c r="D95" s="33">
        <f t="shared" si="46"/>
        <v>3408.8792600000011</v>
      </c>
      <c r="E95" s="18">
        <f t="shared" si="41"/>
        <v>97.440665015589673</v>
      </c>
      <c r="F95" s="34">
        <f t="shared" ref="F95:G95" si="47">SUM(F96:F107)-F101-F97-F106</f>
        <v>9588.2204699999984</v>
      </c>
      <c r="G95" s="35">
        <f t="shared" si="47"/>
        <v>9447.7742099999996</v>
      </c>
      <c r="H95" s="21">
        <f>G95/F95*100</f>
        <v>98.535220790558242</v>
      </c>
      <c r="I95" s="19">
        <f t="shared" si="31"/>
        <v>13086.635899999997</v>
      </c>
      <c r="J95" s="20">
        <f t="shared" si="32"/>
        <v>12856.653470000001</v>
      </c>
      <c r="K95" s="21">
        <f t="shared" si="33"/>
        <v>98.242616118020081</v>
      </c>
    </row>
    <row r="96" spans="1:11" s="22" customFormat="1" ht="23.25" customHeight="1">
      <c r="A96" s="23" t="s">
        <v>205</v>
      </c>
      <c r="B96" s="24" t="s">
        <v>187</v>
      </c>
      <c r="C96" s="25"/>
      <c r="D96" s="26"/>
      <c r="E96" s="27"/>
      <c r="F96" s="36">
        <f t="shared" ref="F96:G96" si="48">F97</f>
        <v>840.73593000000005</v>
      </c>
      <c r="G96" s="37">
        <f t="shared" si="48"/>
        <v>814.82239000000004</v>
      </c>
      <c r="H96" s="30">
        <f>G96/F96*100</f>
        <v>96.917755138643827</v>
      </c>
      <c r="I96" s="6">
        <f t="shared" si="31"/>
        <v>840.73593000000005</v>
      </c>
      <c r="J96" s="31">
        <f t="shared" si="32"/>
        <v>814.82239000000004</v>
      </c>
      <c r="K96" s="30">
        <f t="shared" si="33"/>
        <v>96.917755138643827</v>
      </c>
    </row>
    <row r="97" spans="1:14" s="22" customFormat="1" ht="23.25" customHeight="1">
      <c r="A97" s="38" t="s">
        <v>206</v>
      </c>
      <c r="B97" s="39" t="s">
        <v>207</v>
      </c>
      <c r="C97" s="25"/>
      <c r="D97" s="26"/>
      <c r="E97" s="27"/>
      <c r="F97" s="48">
        <v>840.73593000000005</v>
      </c>
      <c r="G97" s="49">
        <v>814.82239000000004</v>
      </c>
      <c r="H97" s="43">
        <f>G97/F97*100</f>
        <v>96.917755138643827</v>
      </c>
      <c r="I97" s="7">
        <f t="shared" si="31"/>
        <v>840.73593000000005</v>
      </c>
      <c r="J97" s="2">
        <f t="shared" si="32"/>
        <v>814.82239000000004</v>
      </c>
      <c r="K97" s="43">
        <f t="shared" si="33"/>
        <v>96.917755138643827</v>
      </c>
    </row>
    <row r="98" spans="1:14" ht="22.5" customHeight="1">
      <c r="A98" s="23" t="s">
        <v>140</v>
      </c>
      <c r="B98" s="24" t="s">
        <v>40</v>
      </c>
      <c r="C98" s="25">
        <v>3.8580000000000001</v>
      </c>
      <c r="D98" s="26">
        <v>3.8580000000000001</v>
      </c>
      <c r="E98" s="27">
        <f>D98/C98*100</f>
        <v>100</v>
      </c>
      <c r="F98" s="6"/>
      <c r="G98" s="31"/>
      <c r="H98" s="43"/>
      <c r="I98" s="6">
        <f t="shared" si="31"/>
        <v>3.8580000000000001</v>
      </c>
      <c r="J98" s="31">
        <f t="shared" si="32"/>
        <v>3.8580000000000001</v>
      </c>
      <c r="K98" s="30">
        <f t="shared" si="33"/>
        <v>100</v>
      </c>
    </row>
    <row r="99" spans="1:14" s="44" customFormat="1" ht="20.25" customHeight="1">
      <c r="A99" s="23" t="s">
        <v>141</v>
      </c>
      <c r="B99" s="24" t="s">
        <v>142</v>
      </c>
      <c r="C99" s="25">
        <v>24.775000000000002</v>
      </c>
      <c r="D99" s="26">
        <v>24.667000000000002</v>
      </c>
      <c r="E99" s="27">
        <f>D99/C99*100</f>
        <v>99.564076690211905</v>
      </c>
      <c r="F99" s="36"/>
      <c r="G99" s="37"/>
      <c r="H99" s="43"/>
      <c r="I99" s="6">
        <f t="shared" si="31"/>
        <v>24.775000000000002</v>
      </c>
      <c r="J99" s="31">
        <f t="shared" si="32"/>
        <v>24.667000000000002</v>
      </c>
      <c r="K99" s="30">
        <f t="shared" si="33"/>
        <v>99.564076690211905</v>
      </c>
    </row>
    <row r="100" spans="1:14" s="22" customFormat="1" ht="20.25" customHeight="1">
      <c r="A100" s="23" t="s">
        <v>186</v>
      </c>
      <c r="B100" s="24" t="s">
        <v>187</v>
      </c>
      <c r="C100" s="46"/>
      <c r="D100" s="47"/>
      <c r="E100" s="27"/>
      <c r="F100" s="6">
        <f t="shared" ref="F100:G100" si="49">F101</f>
        <v>1406.4081200000001</v>
      </c>
      <c r="G100" s="31">
        <f t="shared" si="49"/>
        <v>1385.7352900000001</v>
      </c>
      <c r="H100" s="43">
        <f>G100/F100*100</f>
        <v>98.530097366047627</v>
      </c>
      <c r="I100" s="6">
        <f t="shared" si="31"/>
        <v>1406.4081200000001</v>
      </c>
      <c r="J100" s="31">
        <f t="shared" si="32"/>
        <v>1385.7352900000001</v>
      </c>
      <c r="K100" s="30">
        <f>J100/I100*100</f>
        <v>98.530097366047627</v>
      </c>
    </row>
    <row r="101" spans="1:14" s="45" customFormat="1" ht="21" customHeight="1">
      <c r="A101" s="38" t="s">
        <v>188</v>
      </c>
      <c r="B101" s="39" t="s">
        <v>189</v>
      </c>
      <c r="C101" s="53"/>
      <c r="D101" s="54"/>
      <c r="E101" s="42"/>
      <c r="F101" s="48">
        <v>1406.4081200000001</v>
      </c>
      <c r="G101" s="49">
        <v>1385.7352900000001</v>
      </c>
      <c r="H101" s="43">
        <f>G101/F101*100</f>
        <v>98.530097366047627</v>
      </c>
      <c r="I101" s="7">
        <f t="shared" si="31"/>
        <v>1406.4081200000001</v>
      </c>
      <c r="J101" s="2">
        <f t="shared" si="32"/>
        <v>1385.7352900000001</v>
      </c>
      <c r="K101" s="30">
        <f>J101/I101*100</f>
        <v>98.530097366047627</v>
      </c>
    </row>
    <row r="102" spans="1:14" s="22" customFormat="1" ht="23.25" customHeight="1">
      <c r="A102" s="23" t="s">
        <v>143</v>
      </c>
      <c r="B102" s="24" t="s">
        <v>144</v>
      </c>
      <c r="C102" s="25">
        <v>12.453279999999999</v>
      </c>
      <c r="D102" s="26">
        <v>0</v>
      </c>
      <c r="E102" s="27"/>
      <c r="F102" s="6"/>
      <c r="G102" s="31"/>
      <c r="H102" s="43"/>
      <c r="I102" s="6">
        <f t="shared" si="31"/>
        <v>12.453279999999999</v>
      </c>
      <c r="J102" s="31">
        <f t="shared" si="32"/>
        <v>0</v>
      </c>
      <c r="K102" s="30">
        <f>J102/I102*100</f>
        <v>0</v>
      </c>
    </row>
    <row r="103" spans="1:14" s="22" customFormat="1" ht="22.5" customHeight="1">
      <c r="A103" s="23" t="s">
        <v>190</v>
      </c>
      <c r="B103" s="24" t="s">
        <v>191</v>
      </c>
      <c r="C103" s="46"/>
      <c r="D103" s="47"/>
      <c r="E103" s="27"/>
      <c r="F103" s="28">
        <v>161.12947</v>
      </c>
      <c r="G103" s="29">
        <v>160.48848000000001</v>
      </c>
      <c r="H103" s="43">
        <f t="shared" ref="H103:H113" si="50">G103/F103*100</f>
        <v>99.602189469126913</v>
      </c>
      <c r="I103" s="6">
        <f t="shared" si="31"/>
        <v>161.12947</v>
      </c>
      <c r="J103" s="31">
        <f t="shared" si="32"/>
        <v>160.48848000000001</v>
      </c>
      <c r="K103" s="30">
        <f>J103/I103*100</f>
        <v>99.602189469126913</v>
      </c>
      <c r="M103" s="58"/>
      <c r="N103" s="58"/>
    </row>
    <row r="104" spans="1:14" s="22" customFormat="1" ht="36.75" customHeight="1">
      <c r="A104" s="23" t="s">
        <v>208</v>
      </c>
      <c r="B104" s="24" t="s">
        <v>209</v>
      </c>
      <c r="C104" s="46"/>
      <c r="D104" s="47"/>
      <c r="E104" s="27"/>
      <c r="F104" s="28">
        <v>1370.5188000000001</v>
      </c>
      <c r="G104" s="29">
        <v>1286.7280499999999</v>
      </c>
      <c r="H104" s="43">
        <f t="shared" si="50"/>
        <v>93.886202071799374</v>
      </c>
      <c r="I104" s="6">
        <f t="shared" si="31"/>
        <v>1370.5188000000001</v>
      </c>
      <c r="J104" s="31">
        <f t="shared" si="32"/>
        <v>1286.7280499999999</v>
      </c>
      <c r="K104" s="30">
        <f t="shared" ref="K104:K119" si="51">J104/I104*100</f>
        <v>93.886202071799374</v>
      </c>
    </row>
    <row r="105" spans="1:14" s="22" customFormat="1" ht="36.75" customHeight="1">
      <c r="A105" s="59">
        <v>1217460</v>
      </c>
      <c r="B105" s="24" t="s">
        <v>200</v>
      </c>
      <c r="C105" s="46">
        <f t="shared" ref="C105:G105" si="52">C106</f>
        <v>3457.3291500000005</v>
      </c>
      <c r="D105" s="47">
        <f t="shared" si="52"/>
        <v>3380.3542600000005</v>
      </c>
      <c r="E105" s="27">
        <f>D105/C105*100</f>
        <v>97.77357356906559</v>
      </c>
      <c r="F105" s="6">
        <f t="shared" si="52"/>
        <v>9.4281500000000005</v>
      </c>
      <c r="G105" s="31">
        <f t="shared" si="52"/>
        <v>0</v>
      </c>
      <c r="H105" s="43">
        <f t="shared" si="50"/>
        <v>0</v>
      </c>
      <c r="I105" s="6">
        <f t="shared" ref="I105:I118" si="53">C105+F105</f>
        <v>3466.7573000000007</v>
      </c>
      <c r="J105" s="31">
        <f t="shared" ref="J105:J118" si="54">D105+G105</f>
        <v>3380.3542600000005</v>
      </c>
      <c r="K105" s="30">
        <f t="shared" si="51"/>
        <v>97.507669775441158</v>
      </c>
    </row>
    <row r="106" spans="1:14" s="22" customFormat="1" ht="36.75" customHeight="1">
      <c r="A106" s="59">
        <v>1217461</v>
      </c>
      <c r="B106" s="39" t="s">
        <v>201</v>
      </c>
      <c r="C106" s="40">
        <v>3457.3291500000005</v>
      </c>
      <c r="D106" s="41">
        <v>3380.3542600000005</v>
      </c>
      <c r="E106" s="42">
        <f>D106/C106*100</f>
        <v>97.77357356906559</v>
      </c>
      <c r="F106" s="48">
        <v>9.4281500000000005</v>
      </c>
      <c r="G106" s="49">
        <v>0</v>
      </c>
      <c r="H106" s="43">
        <f t="shared" si="50"/>
        <v>0</v>
      </c>
      <c r="I106" s="7">
        <f t="shared" si="53"/>
        <v>3466.7573000000007</v>
      </c>
      <c r="J106" s="2">
        <f t="shared" si="54"/>
        <v>3380.3542600000005</v>
      </c>
      <c r="K106" s="43">
        <f t="shared" si="51"/>
        <v>97.507669775441158</v>
      </c>
    </row>
    <row r="107" spans="1:14" s="22" customFormat="1" ht="26.25" customHeight="1">
      <c r="A107" s="59" t="s">
        <v>210</v>
      </c>
      <c r="B107" s="24" t="s">
        <v>211</v>
      </c>
      <c r="C107" s="25"/>
      <c r="D107" s="26"/>
      <c r="E107" s="27"/>
      <c r="F107" s="36">
        <v>5800</v>
      </c>
      <c r="G107" s="37">
        <v>5800</v>
      </c>
      <c r="H107" s="43">
        <f t="shared" si="50"/>
        <v>100</v>
      </c>
      <c r="I107" s="6">
        <f t="shared" si="53"/>
        <v>5800</v>
      </c>
      <c r="J107" s="31">
        <f t="shared" si="54"/>
        <v>5800</v>
      </c>
      <c r="K107" s="43">
        <f t="shared" si="51"/>
        <v>100</v>
      </c>
    </row>
    <row r="108" spans="1:14" s="22" customFormat="1" ht="25.5" customHeight="1">
      <c r="A108" s="14" t="s">
        <v>42</v>
      </c>
      <c r="B108" s="15" t="s">
        <v>145</v>
      </c>
      <c r="C108" s="32">
        <f t="shared" ref="C108:D108" si="55">SUM(C109:C114)</f>
        <v>281.61887999999999</v>
      </c>
      <c r="D108" s="33">
        <f t="shared" si="55"/>
        <v>174.85426999999999</v>
      </c>
      <c r="E108" s="18">
        <f>D108/C108*100</f>
        <v>62.088972870000759</v>
      </c>
      <c r="F108" s="34">
        <f t="shared" ref="F108:G108" si="56">SUM(F109:F114)</f>
        <v>108.54223</v>
      </c>
      <c r="G108" s="35">
        <f t="shared" si="56"/>
        <v>106.54223</v>
      </c>
      <c r="H108" s="21">
        <f t="shared" si="50"/>
        <v>98.157399198450221</v>
      </c>
      <c r="I108" s="19">
        <f t="shared" si="53"/>
        <v>390.16111000000001</v>
      </c>
      <c r="J108" s="20">
        <f t="shared" si="54"/>
        <v>281.3965</v>
      </c>
      <c r="K108" s="57">
        <f t="shared" si="51"/>
        <v>72.123154457910985</v>
      </c>
    </row>
    <row r="109" spans="1:14" ht="37.5">
      <c r="A109" s="23" t="s">
        <v>192</v>
      </c>
      <c r="B109" s="24" t="s">
        <v>193</v>
      </c>
      <c r="C109" s="25"/>
      <c r="D109" s="26"/>
      <c r="E109" s="27"/>
      <c r="F109" s="28">
        <v>22.815999999999999</v>
      </c>
      <c r="G109" s="29">
        <v>22.815999999999999</v>
      </c>
      <c r="H109" s="30">
        <f t="shared" si="50"/>
        <v>100</v>
      </c>
      <c r="I109" s="6">
        <f t="shared" si="53"/>
        <v>22.815999999999999</v>
      </c>
      <c r="J109" s="31">
        <f t="shared" si="54"/>
        <v>22.815999999999999</v>
      </c>
      <c r="K109" s="43">
        <f t="shared" si="51"/>
        <v>100</v>
      </c>
    </row>
    <row r="110" spans="1:14">
      <c r="A110" s="23" t="s">
        <v>146</v>
      </c>
      <c r="B110" s="24" t="s">
        <v>147</v>
      </c>
      <c r="C110" s="25">
        <v>4</v>
      </c>
      <c r="D110" s="26">
        <v>2.99</v>
      </c>
      <c r="E110" s="27">
        <f>D110/C110*100</f>
        <v>74.75</v>
      </c>
      <c r="F110" s="46"/>
      <c r="G110" s="47"/>
      <c r="H110" s="30"/>
      <c r="I110" s="6">
        <f t="shared" si="53"/>
        <v>4</v>
      </c>
      <c r="J110" s="31">
        <f t="shared" si="54"/>
        <v>2.99</v>
      </c>
      <c r="K110" s="43">
        <f t="shared" si="51"/>
        <v>74.75</v>
      </c>
    </row>
    <row r="111" spans="1:14" s="22" customFormat="1" ht="24" customHeight="1">
      <c r="A111" s="23" t="s">
        <v>148</v>
      </c>
      <c r="B111" s="24" t="s">
        <v>41</v>
      </c>
      <c r="C111" s="25">
        <v>67.518879999999996</v>
      </c>
      <c r="D111" s="26">
        <v>66.837980000000002</v>
      </c>
      <c r="E111" s="27">
        <f>D111/C111*100</f>
        <v>98.991541328884608</v>
      </c>
      <c r="F111" s="46"/>
      <c r="G111" s="47"/>
      <c r="H111" s="30"/>
      <c r="I111" s="6">
        <f t="shared" si="53"/>
        <v>67.518879999999996</v>
      </c>
      <c r="J111" s="31">
        <f t="shared" si="54"/>
        <v>66.837980000000002</v>
      </c>
      <c r="K111" s="30">
        <f t="shared" si="51"/>
        <v>98.991541328884608</v>
      </c>
    </row>
    <row r="112" spans="1:14" s="22" customFormat="1" ht="24" customHeight="1">
      <c r="A112" s="23" t="s">
        <v>218</v>
      </c>
      <c r="B112" s="24" t="s">
        <v>219</v>
      </c>
      <c r="C112" s="25">
        <v>110.1</v>
      </c>
      <c r="D112" s="26">
        <v>105.02629</v>
      </c>
      <c r="E112" s="27">
        <f>D112/C112*100</f>
        <v>95.39172570390555</v>
      </c>
      <c r="F112" s="46"/>
      <c r="G112" s="47"/>
      <c r="H112" s="30"/>
      <c r="I112" s="6">
        <f t="shared" si="53"/>
        <v>110.1</v>
      </c>
      <c r="J112" s="31">
        <f t="shared" si="54"/>
        <v>105.02629</v>
      </c>
      <c r="K112" s="30">
        <f t="shared" si="51"/>
        <v>95.39172570390555</v>
      </c>
    </row>
    <row r="113" spans="1:11">
      <c r="A113" s="23" t="s">
        <v>194</v>
      </c>
      <c r="B113" s="24" t="s">
        <v>195</v>
      </c>
      <c r="C113" s="25">
        <v>0</v>
      </c>
      <c r="D113" s="26">
        <v>0</v>
      </c>
      <c r="E113" s="27"/>
      <c r="F113" s="28">
        <v>85.726230000000001</v>
      </c>
      <c r="G113" s="29">
        <v>83.726230000000001</v>
      </c>
      <c r="H113" s="30">
        <f t="shared" si="50"/>
        <v>97.666991771363328</v>
      </c>
      <c r="I113" s="6">
        <f t="shared" ref="I113" si="57">C113+F113</f>
        <v>85.726230000000001</v>
      </c>
      <c r="J113" s="31">
        <f t="shared" ref="J113" si="58">D113+G113</f>
        <v>83.726230000000001</v>
      </c>
      <c r="K113" s="30">
        <f t="shared" ref="K113" si="59">J113/I113*100</f>
        <v>97.666991771363328</v>
      </c>
    </row>
    <row r="114" spans="1:11">
      <c r="A114" s="23" t="s">
        <v>149</v>
      </c>
      <c r="B114" s="24" t="s">
        <v>43</v>
      </c>
      <c r="C114" s="25">
        <v>100</v>
      </c>
      <c r="D114" s="26">
        <v>0</v>
      </c>
      <c r="E114" s="27">
        <f t="shared" ref="E114:E119" si="60">D114/C114*100</f>
        <v>0</v>
      </c>
      <c r="F114" s="6"/>
      <c r="G114" s="31"/>
      <c r="H114" s="30"/>
      <c r="I114" s="6">
        <f t="shared" si="53"/>
        <v>100</v>
      </c>
      <c r="J114" s="31">
        <f t="shared" si="54"/>
        <v>0</v>
      </c>
      <c r="K114" s="30">
        <f t="shared" si="51"/>
        <v>0</v>
      </c>
    </row>
    <row r="115" spans="1:11" s="22" customFormat="1" ht="24" customHeight="1">
      <c r="A115" s="14" t="s">
        <v>150</v>
      </c>
      <c r="B115" s="15" t="s">
        <v>151</v>
      </c>
      <c r="C115" s="32">
        <f t="shared" ref="C115:D115" si="61">SUM(C116:C118)</f>
        <v>21876.400000000001</v>
      </c>
      <c r="D115" s="33">
        <f t="shared" si="61"/>
        <v>21876.396000000001</v>
      </c>
      <c r="E115" s="18">
        <f t="shared" si="60"/>
        <v>99.999981715455917</v>
      </c>
      <c r="F115" s="34">
        <f>SUM(F116:F117)</f>
        <v>3030.8</v>
      </c>
      <c r="G115" s="35">
        <f>SUM(G116:G117)</f>
        <v>3030.2860000000001</v>
      </c>
      <c r="H115" s="30">
        <f>G115/F115*100</f>
        <v>99.983040781311857</v>
      </c>
      <c r="I115" s="19">
        <f t="shared" si="53"/>
        <v>24907.200000000001</v>
      </c>
      <c r="J115" s="20">
        <f t="shared" si="54"/>
        <v>24906.682000000001</v>
      </c>
      <c r="K115" s="21">
        <f t="shared" si="51"/>
        <v>99.997920280079654</v>
      </c>
    </row>
    <row r="116" spans="1:11" ht="37.5">
      <c r="A116" s="23" t="s">
        <v>152</v>
      </c>
      <c r="B116" s="24" t="s">
        <v>153</v>
      </c>
      <c r="C116" s="25">
        <v>20801.400000000001</v>
      </c>
      <c r="D116" s="26">
        <v>20801.400000000001</v>
      </c>
      <c r="E116" s="27">
        <f t="shared" si="60"/>
        <v>100</v>
      </c>
      <c r="F116" s="36"/>
      <c r="G116" s="31"/>
      <c r="H116" s="30"/>
      <c r="I116" s="6">
        <f t="shared" si="53"/>
        <v>20801.400000000001</v>
      </c>
      <c r="J116" s="31">
        <f t="shared" si="54"/>
        <v>20801.400000000001</v>
      </c>
      <c r="K116" s="30">
        <f t="shared" si="51"/>
        <v>100</v>
      </c>
    </row>
    <row r="117" spans="1:11" s="22" customFormat="1">
      <c r="A117" s="23" t="s">
        <v>154</v>
      </c>
      <c r="B117" s="24" t="s">
        <v>155</v>
      </c>
      <c r="C117" s="25">
        <v>1050</v>
      </c>
      <c r="D117" s="26">
        <v>1050</v>
      </c>
      <c r="E117" s="27">
        <f t="shared" si="60"/>
        <v>100</v>
      </c>
      <c r="F117" s="28">
        <v>3030.8</v>
      </c>
      <c r="G117" s="29">
        <f>3030.8-0.514</f>
        <v>3030.2860000000001</v>
      </c>
      <c r="H117" s="30">
        <f>G117/F117*100</f>
        <v>99.983040781311857</v>
      </c>
      <c r="I117" s="6">
        <f t="shared" si="53"/>
        <v>4080.8</v>
      </c>
      <c r="J117" s="31">
        <f t="shared" si="54"/>
        <v>4080.2860000000001</v>
      </c>
      <c r="K117" s="30">
        <f t="shared" si="51"/>
        <v>99.98740443050383</v>
      </c>
    </row>
    <row r="118" spans="1:11" s="22" customFormat="1" ht="37.5">
      <c r="A118" s="23" t="s">
        <v>220</v>
      </c>
      <c r="B118" s="24" t="s">
        <v>221</v>
      </c>
      <c r="C118" s="25">
        <v>25</v>
      </c>
      <c r="D118" s="26">
        <v>24.996000000000002</v>
      </c>
      <c r="E118" s="27">
        <f t="shared" si="60"/>
        <v>99.984000000000009</v>
      </c>
      <c r="F118" s="36"/>
      <c r="G118" s="37"/>
      <c r="H118" s="30"/>
      <c r="I118" s="6">
        <f t="shared" si="53"/>
        <v>25</v>
      </c>
      <c r="J118" s="31">
        <f t="shared" si="54"/>
        <v>24.996000000000002</v>
      </c>
      <c r="K118" s="30">
        <f t="shared" si="51"/>
        <v>99.984000000000009</v>
      </c>
    </row>
    <row r="119" spans="1:11" s="22" customFormat="1" ht="24.75" customHeight="1">
      <c r="A119" s="14" t="s">
        <v>44</v>
      </c>
      <c r="B119" s="15" t="s">
        <v>45</v>
      </c>
      <c r="C119" s="60">
        <f>C7+C15+C24+C29+C74+C80+C85+C95+C108+C115</f>
        <v>282814.37387999997</v>
      </c>
      <c r="D119" s="61">
        <f>D7+D15+D24+D29+D74+D80+D85+D95+D108+D115</f>
        <v>277098.08421</v>
      </c>
      <c r="E119" s="18">
        <f t="shared" si="60"/>
        <v>97.97878389574872</v>
      </c>
      <c r="F119" s="62">
        <f>F7+F15+F24+F29+F74+F80+F85+F95+F108+F115</f>
        <v>28437.813209999997</v>
      </c>
      <c r="G119" s="63">
        <f>G7+G15+G24+G29+G74+G80+G85+G95+G108+G115</f>
        <v>25764.923719999999</v>
      </c>
      <c r="H119" s="21">
        <f>G119/F119*100</f>
        <v>90.600931688164792</v>
      </c>
      <c r="I119" s="62">
        <f>I7+I15+I24+I29+I74+I80+I85+I95+I108+I115</f>
        <v>311252.18709000002</v>
      </c>
      <c r="J119" s="63">
        <f>J7+J15+J24+J29+J74+J80+J85+J95+J108+J115</f>
        <v>302863.00792999996</v>
      </c>
      <c r="K119" s="21">
        <f t="shared" si="51"/>
        <v>97.304700333696189</v>
      </c>
    </row>
    <row r="120" spans="1:11">
      <c r="B120" s="22" t="s">
        <v>202</v>
      </c>
      <c r="C120" s="46"/>
      <c r="D120" s="47"/>
      <c r="E120" s="27"/>
      <c r="F120" s="6"/>
      <c r="G120" s="31"/>
      <c r="H120" s="21"/>
      <c r="I120" s="6"/>
      <c r="J120" s="31"/>
      <c r="K120" s="30"/>
    </row>
    <row r="121" spans="1:11" s="22" customFormat="1">
      <c r="A121" s="14" t="s">
        <v>4</v>
      </c>
      <c r="B121" s="15" t="s">
        <v>5</v>
      </c>
      <c r="C121" s="16"/>
      <c r="D121" s="17"/>
      <c r="E121" s="18"/>
      <c r="F121" s="19">
        <f t="shared" ref="F121:G121" si="62">F122+F123+F124+F125+F126</f>
        <v>4474.8281200000001</v>
      </c>
      <c r="G121" s="20">
        <f t="shared" si="62"/>
        <v>4474.8281200000001</v>
      </c>
      <c r="H121" s="21">
        <f t="shared" ref="H121:H143" si="63">G121/F121*100</f>
        <v>100</v>
      </c>
      <c r="I121" s="19">
        <f t="shared" ref="I121:I142" si="64">C121+F121</f>
        <v>4474.8281200000001</v>
      </c>
      <c r="J121" s="20">
        <f t="shared" ref="J121:J142" si="65">D121+G121</f>
        <v>4474.8281200000001</v>
      </c>
      <c r="K121" s="21">
        <f t="shared" ref="K121:K143" si="66">J121/I121*100</f>
        <v>100</v>
      </c>
    </row>
    <row r="122" spans="1:11">
      <c r="A122" s="23" t="s">
        <v>62</v>
      </c>
      <c r="B122" s="24" t="s">
        <v>63</v>
      </c>
      <c r="C122" s="46"/>
      <c r="D122" s="47"/>
      <c r="E122" s="27"/>
      <c r="F122" s="6">
        <v>2010.5099500000001</v>
      </c>
      <c r="G122" s="3">
        <v>2010.5099500000001</v>
      </c>
      <c r="H122" s="30">
        <f t="shared" si="63"/>
        <v>100</v>
      </c>
      <c r="I122" s="6">
        <f t="shared" si="64"/>
        <v>2010.5099500000001</v>
      </c>
      <c r="J122" s="31">
        <f t="shared" si="65"/>
        <v>2010.5099500000001</v>
      </c>
      <c r="K122" s="30">
        <f t="shared" si="66"/>
        <v>100</v>
      </c>
    </row>
    <row r="123" spans="1:11" ht="59.25" customHeight="1">
      <c r="A123" s="23" t="s">
        <v>64</v>
      </c>
      <c r="B123" s="24" t="s">
        <v>65</v>
      </c>
      <c r="C123" s="46"/>
      <c r="D123" s="47"/>
      <c r="E123" s="27"/>
      <c r="F123" s="6">
        <v>1596.17941</v>
      </c>
      <c r="G123" s="3">
        <v>1596.17941</v>
      </c>
      <c r="H123" s="30">
        <f t="shared" si="63"/>
        <v>100</v>
      </c>
      <c r="I123" s="6">
        <f t="shared" si="64"/>
        <v>1596.17941</v>
      </c>
      <c r="J123" s="31">
        <f t="shared" si="65"/>
        <v>1596.17941</v>
      </c>
      <c r="K123" s="30">
        <f t="shared" si="66"/>
        <v>100</v>
      </c>
    </row>
    <row r="124" spans="1:11" ht="35.25" customHeight="1">
      <c r="A124" s="23" t="s">
        <v>66</v>
      </c>
      <c r="B124" s="24" t="s">
        <v>6</v>
      </c>
      <c r="C124" s="46"/>
      <c r="D124" s="47"/>
      <c r="E124" s="27"/>
      <c r="F124" s="6">
        <v>9.0666399999999996</v>
      </c>
      <c r="G124" s="3">
        <v>9.0666399999999996</v>
      </c>
      <c r="H124" s="30">
        <f t="shared" si="63"/>
        <v>100</v>
      </c>
      <c r="I124" s="6">
        <f t="shared" si="64"/>
        <v>9.0666399999999996</v>
      </c>
      <c r="J124" s="31">
        <f t="shared" si="65"/>
        <v>9.0666399999999996</v>
      </c>
      <c r="K124" s="30">
        <f t="shared" si="66"/>
        <v>100</v>
      </c>
    </row>
    <row r="125" spans="1:11" ht="23.25" customHeight="1">
      <c r="A125" s="23" t="s">
        <v>67</v>
      </c>
      <c r="B125" s="24" t="s">
        <v>68</v>
      </c>
      <c r="C125" s="46"/>
      <c r="D125" s="47"/>
      <c r="E125" s="27"/>
      <c r="F125" s="6">
        <v>485.56339000000003</v>
      </c>
      <c r="G125" s="3">
        <v>485.56339000000003</v>
      </c>
      <c r="H125" s="30">
        <f t="shared" si="63"/>
        <v>100</v>
      </c>
      <c r="I125" s="6">
        <f t="shared" si="64"/>
        <v>485.56339000000003</v>
      </c>
      <c r="J125" s="31">
        <f t="shared" si="65"/>
        <v>485.56339000000003</v>
      </c>
      <c r="K125" s="30">
        <f t="shared" si="66"/>
        <v>100</v>
      </c>
    </row>
    <row r="126" spans="1:11" ht="41.25" customHeight="1">
      <c r="A126" s="23" t="s">
        <v>73</v>
      </c>
      <c r="B126" s="24" t="s">
        <v>74</v>
      </c>
      <c r="C126" s="46"/>
      <c r="D126" s="47"/>
      <c r="E126" s="27"/>
      <c r="F126" s="6">
        <v>373.50873000000001</v>
      </c>
      <c r="G126" s="3">
        <v>373.50873000000001</v>
      </c>
      <c r="H126" s="30">
        <f t="shared" si="63"/>
        <v>100</v>
      </c>
      <c r="I126" s="6">
        <f t="shared" si="64"/>
        <v>373.50873000000001</v>
      </c>
      <c r="J126" s="31">
        <f t="shared" si="65"/>
        <v>373.50873000000001</v>
      </c>
      <c r="K126" s="30">
        <f t="shared" si="66"/>
        <v>100</v>
      </c>
    </row>
    <row r="127" spans="1:11" s="22" customFormat="1">
      <c r="A127" s="14" t="s">
        <v>7</v>
      </c>
      <c r="B127" s="15" t="s">
        <v>8</v>
      </c>
      <c r="C127" s="16"/>
      <c r="D127" s="17"/>
      <c r="E127" s="18"/>
      <c r="F127" s="19">
        <f t="shared" ref="F127:G128" si="67">F128</f>
        <v>81.641369999999995</v>
      </c>
      <c r="G127" s="20">
        <f t="shared" si="67"/>
        <v>81.641369999999995</v>
      </c>
      <c r="H127" s="21">
        <f t="shared" si="63"/>
        <v>100</v>
      </c>
      <c r="I127" s="19">
        <f t="shared" si="64"/>
        <v>81.641369999999995</v>
      </c>
      <c r="J127" s="20">
        <f t="shared" si="65"/>
        <v>81.641369999999995</v>
      </c>
      <c r="K127" s="21">
        <f t="shared" si="66"/>
        <v>100</v>
      </c>
    </row>
    <row r="128" spans="1:11">
      <c r="A128" s="23" t="s">
        <v>158</v>
      </c>
      <c r="B128" s="24" t="s">
        <v>9</v>
      </c>
      <c r="C128" s="46"/>
      <c r="D128" s="47"/>
      <c r="E128" s="27"/>
      <c r="F128" s="6">
        <f t="shared" si="67"/>
        <v>81.641369999999995</v>
      </c>
      <c r="G128" s="31">
        <f t="shared" si="67"/>
        <v>81.641369999999995</v>
      </c>
      <c r="H128" s="30">
        <f t="shared" si="63"/>
        <v>100</v>
      </c>
      <c r="I128" s="6">
        <f t="shared" si="64"/>
        <v>81.641369999999995</v>
      </c>
      <c r="J128" s="31">
        <f t="shared" si="65"/>
        <v>81.641369999999995</v>
      </c>
      <c r="K128" s="30">
        <f t="shared" si="66"/>
        <v>100</v>
      </c>
    </row>
    <row r="129" spans="1:11" s="44" customFormat="1" ht="39.75" customHeight="1">
      <c r="A129" s="38" t="s">
        <v>75</v>
      </c>
      <c r="B129" s="39" t="s">
        <v>76</v>
      </c>
      <c r="C129" s="53"/>
      <c r="D129" s="54"/>
      <c r="E129" s="42"/>
      <c r="F129" s="7">
        <v>81.641369999999995</v>
      </c>
      <c r="G129" s="2">
        <v>81.641369999999995</v>
      </c>
      <c r="H129" s="43">
        <f t="shared" si="63"/>
        <v>100</v>
      </c>
      <c r="I129" s="7">
        <f t="shared" si="64"/>
        <v>81.641369999999995</v>
      </c>
      <c r="J129" s="2">
        <f t="shared" si="65"/>
        <v>81.641369999999995</v>
      </c>
      <c r="K129" s="43">
        <f t="shared" si="66"/>
        <v>100</v>
      </c>
    </row>
    <row r="130" spans="1:11" s="22" customFormat="1" ht="23.25" customHeight="1">
      <c r="A130" s="14" t="s">
        <v>10</v>
      </c>
      <c r="B130" s="15" t="s">
        <v>11</v>
      </c>
      <c r="C130" s="16"/>
      <c r="D130" s="17"/>
      <c r="E130" s="18"/>
      <c r="F130" s="19">
        <f t="shared" ref="F130:G130" si="68">F131+F133</f>
        <v>127.43900000000001</v>
      </c>
      <c r="G130" s="20">
        <f t="shared" si="68"/>
        <v>127.43900000000001</v>
      </c>
      <c r="H130" s="21">
        <f t="shared" si="63"/>
        <v>100</v>
      </c>
      <c r="I130" s="19">
        <f t="shared" si="64"/>
        <v>127.43900000000001</v>
      </c>
      <c r="J130" s="20">
        <f t="shared" si="65"/>
        <v>127.43900000000001</v>
      </c>
      <c r="K130" s="21">
        <f t="shared" si="66"/>
        <v>100</v>
      </c>
    </row>
    <row r="131" spans="1:11" ht="54" customHeight="1">
      <c r="A131" s="23" t="s">
        <v>172</v>
      </c>
      <c r="B131" s="24" t="s">
        <v>173</v>
      </c>
      <c r="C131" s="46"/>
      <c r="D131" s="47"/>
      <c r="E131" s="27"/>
      <c r="F131" s="6">
        <f t="shared" ref="F131:G131" si="69">F132</f>
        <v>127.06700000000001</v>
      </c>
      <c r="G131" s="31">
        <f t="shared" si="69"/>
        <v>127.06700000000001</v>
      </c>
      <c r="H131" s="30">
        <f t="shared" si="63"/>
        <v>100</v>
      </c>
      <c r="I131" s="6">
        <f t="shared" si="64"/>
        <v>127.06700000000001</v>
      </c>
      <c r="J131" s="31">
        <f t="shared" si="65"/>
        <v>127.06700000000001</v>
      </c>
      <c r="K131" s="30">
        <f t="shared" si="66"/>
        <v>100</v>
      </c>
    </row>
    <row r="132" spans="1:11" s="44" customFormat="1" ht="54" customHeight="1">
      <c r="A132" s="38" t="s">
        <v>109</v>
      </c>
      <c r="B132" s="39" t="s">
        <v>28</v>
      </c>
      <c r="C132" s="53"/>
      <c r="D132" s="54"/>
      <c r="E132" s="42"/>
      <c r="F132" s="7">
        <v>127.06700000000001</v>
      </c>
      <c r="G132" s="2">
        <v>127.06700000000001</v>
      </c>
      <c r="H132" s="43">
        <f t="shared" si="63"/>
        <v>100</v>
      </c>
      <c r="I132" s="7">
        <f t="shared" si="64"/>
        <v>127.06700000000001</v>
      </c>
      <c r="J132" s="2">
        <f t="shared" si="65"/>
        <v>127.06700000000001</v>
      </c>
      <c r="K132" s="43">
        <f t="shared" si="66"/>
        <v>100</v>
      </c>
    </row>
    <row r="133" spans="1:11">
      <c r="A133" s="23" t="s">
        <v>174</v>
      </c>
      <c r="B133" s="24" t="s">
        <v>29</v>
      </c>
      <c r="C133" s="46"/>
      <c r="D133" s="47"/>
      <c r="E133" s="27"/>
      <c r="F133" s="6">
        <f t="shared" ref="F133:G133" si="70">F134</f>
        <v>0.372</v>
      </c>
      <c r="G133" s="31">
        <f t="shared" si="70"/>
        <v>0.372</v>
      </c>
      <c r="H133" s="30">
        <f t="shared" si="63"/>
        <v>100</v>
      </c>
      <c r="I133" s="6">
        <f t="shared" si="64"/>
        <v>0.372</v>
      </c>
      <c r="J133" s="31">
        <f t="shared" si="65"/>
        <v>0.372</v>
      </c>
      <c r="K133" s="30">
        <f t="shared" si="66"/>
        <v>100</v>
      </c>
    </row>
    <row r="134" spans="1:11" s="44" customFormat="1" ht="37.5">
      <c r="A134" s="38" t="s">
        <v>110</v>
      </c>
      <c r="B134" s="39" t="s">
        <v>111</v>
      </c>
      <c r="C134" s="53"/>
      <c r="D134" s="54"/>
      <c r="E134" s="42"/>
      <c r="F134" s="7">
        <v>0.372</v>
      </c>
      <c r="G134" s="2">
        <v>0.372</v>
      </c>
      <c r="H134" s="43">
        <f t="shared" si="63"/>
        <v>100</v>
      </c>
      <c r="I134" s="7">
        <f t="shared" si="64"/>
        <v>0.372</v>
      </c>
      <c r="J134" s="2">
        <f t="shared" si="65"/>
        <v>0.372</v>
      </c>
      <c r="K134" s="43">
        <f t="shared" si="66"/>
        <v>100</v>
      </c>
    </row>
    <row r="135" spans="1:11" s="44" customFormat="1">
      <c r="A135" s="14" t="s">
        <v>32</v>
      </c>
      <c r="B135" s="15" t="s">
        <v>118</v>
      </c>
      <c r="C135" s="53"/>
      <c r="D135" s="54"/>
      <c r="E135" s="42"/>
      <c r="F135" s="19">
        <f t="shared" ref="F135:G135" si="71">F136+F137</f>
        <v>26.512219999999999</v>
      </c>
      <c r="G135" s="20">
        <f t="shared" si="71"/>
        <v>26.512219999999999</v>
      </c>
      <c r="H135" s="21">
        <f t="shared" si="63"/>
        <v>100</v>
      </c>
      <c r="I135" s="19">
        <f t="shared" si="64"/>
        <v>26.512219999999999</v>
      </c>
      <c r="J135" s="20">
        <f t="shared" si="65"/>
        <v>26.512219999999999</v>
      </c>
      <c r="K135" s="21">
        <f t="shared" si="66"/>
        <v>100</v>
      </c>
    </row>
    <row r="136" spans="1:11" s="44" customFormat="1">
      <c r="A136" s="23" t="s">
        <v>119</v>
      </c>
      <c r="B136" s="24" t="s">
        <v>120</v>
      </c>
      <c r="C136" s="53"/>
      <c r="D136" s="54"/>
      <c r="E136" s="42"/>
      <c r="F136" s="8">
        <v>10.512219999999999</v>
      </c>
      <c r="G136" s="3">
        <v>10.512219999999999</v>
      </c>
      <c r="H136" s="30">
        <f t="shared" si="63"/>
        <v>100</v>
      </c>
      <c r="I136" s="6">
        <f t="shared" si="64"/>
        <v>10.512219999999999</v>
      </c>
      <c r="J136" s="31">
        <f t="shared" si="65"/>
        <v>10.512219999999999</v>
      </c>
      <c r="K136" s="30">
        <f t="shared" si="66"/>
        <v>100</v>
      </c>
    </row>
    <row r="137" spans="1:11" s="44" customFormat="1">
      <c r="A137" s="23" t="s">
        <v>178</v>
      </c>
      <c r="B137" s="24" t="s">
        <v>179</v>
      </c>
      <c r="C137" s="53"/>
      <c r="D137" s="54"/>
      <c r="E137" s="42"/>
      <c r="F137" s="6">
        <f t="shared" ref="F137:G137" si="72">F138</f>
        <v>16</v>
      </c>
      <c r="G137" s="31">
        <f t="shared" si="72"/>
        <v>16</v>
      </c>
      <c r="H137" s="30">
        <f t="shared" si="63"/>
        <v>100</v>
      </c>
      <c r="I137" s="6">
        <f t="shared" si="64"/>
        <v>16</v>
      </c>
      <c r="J137" s="31">
        <f t="shared" si="65"/>
        <v>16</v>
      </c>
      <c r="K137" s="30">
        <f t="shared" si="66"/>
        <v>100</v>
      </c>
    </row>
    <row r="138" spans="1:11" s="44" customFormat="1">
      <c r="A138" s="23" t="s">
        <v>125</v>
      </c>
      <c r="B138" s="39" t="s">
        <v>126</v>
      </c>
      <c r="C138" s="53"/>
      <c r="D138" s="54"/>
      <c r="E138" s="42"/>
      <c r="F138" s="8">
        <v>16</v>
      </c>
      <c r="G138" s="3">
        <v>16</v>
      </c>
      <c r="H138" s="30">
        <f t="shared" si="63"/>
        <v>100</v>
      </c>
      <c r="I138" s="6">
        <f t="shared" si="64"/>
        <v>16</v>
      </c>
      <c r="J138" s="31">
        <f t="shared" si="65"/>
        <v>16</v>
      </c>
      <c r="K138" s="30">
        <f t="shared" si="66"/>
        <v>100</v>
      </c>
    </row>
    <row r="139" spans="1:11" s="22" customFormat="1" ht="22.5" customHeight="1">
      <c r="A139" s="14" t="s">
        <v>33</v>
      </c>
      <c r="B139" s="15" t="s">
        <v>127</v>
      </c>
      <c r="C139" s="16"/>
      <c r="D139" s="17"/>
      <c r="E139" s="18"/>
      <c r="F139" s="19">
        <f t="shared" ref="F139:G140" si="73">F140</f>
        <v>12.579750000000001</v>
      </c>
      <c r="G139" s="20">
        <f t="shared" si="73"/>
        <v>12.579750000000001</v>
      </c>
      <c r="H139" s="21">
        <f t="shared" si="63"/>
        <v>100</v>
      </c>
      <c r="I139" s="19">
        <f t="shared" si="64"/>
        <v>12.579750000000001</v>
      </c>
      <c r="J139" s="20">
        <f t="shared" si="65"/>
        <v>12.579750000000001</v>
      </c>
      <c r="K139" s="21">
        <f t="shared" si="66"/>
        <v>100</v>
      </c>
    </row>
    <row r="140" spans="1:11">
      <c r="A140" s="23" t="s">
        <v>181</v>
      </c>
      <c r="B140" s="24" t="s">
        <v>36</v>
      </c>
      <c r="C140" s="46"/>
      <c r="D140" s="47"/>
      <c r="E140" s="27"/>
      <c r="F140" s="6">
        <f t="shared" si="73"/>
        <v>12.579750000000001</v>
      </c>
      <c r="G140" s="31">
        <f t="shared" si="73"/>
        <v>12.579750000000001</v>
      </c>
      <c r="H140" s="30">
        <f t="shared" si="63"/>
        <v>100</v>
      </c>
      <c r="I140" s="6">
        <f t="shared" si="64"/>
        <v>12.579750000000001</v>
      </c>
      <c r="J140" s="31">
        <f t="shared" si="65"/>
        <v>12.579750000000001</v>
      </c>
      <c r="K140" s="30">
        <f t="shared" si="66"/>
        <v>100</v>
      </c>
    </row>
    <row r="141" spans="1:11" s="44" customFormat="1" ht="37.5">
      <c r="A141" s="38" t="s">
        <v>129</v>
      </c>
      <c r="B141" s="39" t="s">
        <v>37</v>
      </c>
      <c r="C141" s="53"/>
      <c r="D141" s="54"/>
      <c r="E141" s="42"/>
      <c r="F141" s="7">
        <v>12.579750000000001</v>
      </c>
      <c r="G141" s="2">
        <v>12.579750000000001</v>
      </c>
      <c r="H141" s="43">
        <f t="shared" si="63"/>
        <v>100</v>
      </c>
      <c r="I141" s="7">
        <f t="shared" si="64"/>
        <v>12.579750000000001</v>
      </c>
      <c r="J141" s="2">
        <f t="shared" si="65"/>
        <v>12.579750000000001</v>
      </c>
      <c r="K141" s="43">
        <f t="shared" si="66"/>
        <v>100</v>
      </c>
    </row>
    <row r="142" spans="1:11" s="22" customFormat="1" ht="32.25" customHeight="1">
      <c r="A142" s="14" t="s">
        <v>44</v>
      </c>
      <c r="B142" s="15" t="s">
        <v>45</v>
      </c>
      <c r="C142" s="16"/>
      <c r="D142" s="17"/>
      <c r="E142" s="18"/>
      <c r="F142" s="19">
        <f>F121+F127+F130+F139+F135</f>
        <v>4723.0004600000002</v>
      </c>
      <c r="G142" s="20">
        <f>G121+G127+G130+G139+G135</f>
        <v>4723.0004600000002</v>
      </c>
      <c r="H142" s="21">
        <f t="shared" si="63"/>
        <v>100</v>
      </c>
      <c r="I142" s="19">
        <f t="shared" si="64"/>
        <v>4723.0004600000002</v>
      </c>
      <c r="J142" s="20">
        <f t="shared" si="65"/>
        <v>4723.0004600000002</v>
      </c>
      <c r="K142" s="21">
        <f t="shared" si="66"/>
        <v>100</v>
      </c>
    </row>
    <row r="143" spans="1:11" s="22" customFormat="1" ht="29.25" customHeight="1" thickBot="1">
      <c r="A143" s="64"/>
      <c r="B143" s="65" t="s">
        <v>51</v>
      </c>
      <c r="C143" s="66">
        <f>C142+C119</f>
        <v>282814.37387999997</v>
      </c>
      <c r="D143" s="67">
        <f>D142+D119</f>
        <v>277098.08421</v>
      </c>
      <c r="E143" s="68">
        <f>D143/C143*100</f>
        <v>97.97878389574872</v>
      </c>
      <c r="F143" s="69">
        <f>F142+F119</f>
        <v>33160.813669999996</v>
      </c>
      <c r="G143" s="70">
        <f>G142+G119</f>
        <v>30487.924179999998</v>
      </c>
      <c r="H143" s="71">
        <f t="shared" si="63"/>
        <v>91.939614279072671</v>
      </c>
      <c r="I143" s="69">
        <f>I142+I119</f>
        <v>315975.18755000003</v>
      </c>
      <c r="J143" s="70">
        <f>J142+J119</f>
        <v>307586.00838999997</v>
      </c>
      <c r="K143" s="71">
        <f t="shared" si="66"/>
        <v>97.344987995719592</v>
      </c>
    </row>
    <row r="144" spans="1:11" ht="9.75" customHeight="1"/>
    <row r="145" spans="2:10">
      <c r="B145" s="9" t="s">
        <v>52</v>
      </c>
      <c r="G145" s="9" t="s">
        <v>228</v>
      </c>
    </row>
    <row r="148" spans="2:10">
      <c r="C148" s="72"/>
      <c r="D148" s="72"/>
      <c r="F148" s="72"/>
      <c r="G148" s="72"/>
      <c r="I148" s="73"/>
      <c r="J148" s="73"/>
    </row>
    <row r="149" spans="2:10">
      <c r="C149" s="74"/>
      <c r="D149" s="74"/>
      <c r="F149" s="74"/>
      <c r="G149" s="74"/>
      <c r="H149" s="74"/>
      <c r="I149" s="74"/>
      <c r="J149" s="74"/>
    </row>
    <row r="152" spans="2:10">
      <c r="F152" s="74"/>
      <c r="G152" s="74"/>
    </row>
  </sheetData>
  <mergeCells count="7">
    <mergeCell ref="A3:H3"/>
    <mergeCell ref="F5:H5"/>
    <mergeCell ref="I5:K5"/>
    <mergeCell ref="A4:D4"/>
    <mergeCell ref="C5:E5"/>
    <mergeCell ref="B5:B6"/>
    <mergeCell ref="A5:A6"/>
  </mergeCells>
  <pageMargins left="0.31496062992125984" right="0.19685039370078741" top="0.39370078740157483" bottom="0.26" header="0.35433070866141736" footer="0.24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1</cp:lastModifiedBy>
  <cp:lastPrinted>2019-01-16T09:55:49Z</cp:lastPrinted>
  <dcterms:created xsi:type="dcterms:W3CDTF">2017-03-30T11:43:12Z</dcterms:created>
  <dcterms:modified xsi:type="dcterms:W3CDTF">2019-02-08T06:44:38Z</dcterms:modified>
</cp:coreProperties>
</file>