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Анжела на оприлюднення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1" l="1"/>
  <c r="J125" i="1" s="1"/>
  <c r="I124" i="1"/>
  <c r="I125" i="1" s="1"/>
  <c r="H124" i="1"/>
  <c r="H125" i="1" s="1"/>
  <c r="G124" i="1"/>
  <c r="G125" i="1" s="1"/>
  <c r="C124" i="1"/>
  <c r="C125" i="1" s="1"/>
  <c r="I122" i="1"/>
  <c r="G122" i="1"/>
  <c r="C122" i="1"/>
  <c r="F121" i="1"/>
  <c r="J120" i="1"/>
  <c r="J122" i="1" s="1"/>
  <c r="I120" i="1"/>
  <c r="H120" i="1"/>
  <c r="F119" i="1"/>
  <c r="E119" i="1" s="1"/>
  <c r="F118" i="1"/>
  <c r="F117" i="1"/>
  <c r="E117" i="1" s="1"/>
  <c r="D117" i="1"/>
  <c r="F116" i="1"/>
  <c r="E116" i="1"/>
  <c r="E122" i="1" s="1"/>
  <c r="D116" i="1"/>
  <c r="F109" i="1"/>
  <c r="E109" i="1" s="1"/>
  <c r="F108" i="1"/>
  <c r="F107" i="1"/>
  <c r="F106" i="1"/>
  <c r="B106" i="1"/>
  <c r="B107" i="1" s="1"/>
  <c r="B108" i="1" s="1"/>
  <c r="F105" i="1"/>
  <c r="J104" i="1"/>
  <c r="I104" i="1"/>
  <c r="H104" i="1"/>
  <c r="G104" i="1"/>
  <c r="F104" i="1"/>
  <c r="E104" i="1"/>
  <c r="D104" i="1"/>
  <c r="C104" i="1"/>
  <c r="B104" i="1"/>
  <c r="F103" i="1"/>
  <c r="F102" i="1"/>
  <c r="E102" i="1" s="1"/>
  <c r="D102" i="1"/>
  <c r="D90" i="1" s="1"/>
  <c r="D89" i="1" s="1"/>
  <c r="F101" i="1"/>
  <c r="F100" i="1"/>
  <c r="F99" i="1"/>
  <c r="F98" i="1"/>
  <c r="E98" i="1"/>
  <c r="E90" i="1" s="1"/>
  <c r="D98" i="1"/>
  <c r="F97" i="1"/>
  <c r="F96" i="1"/>
  <c r="F95" i="1"/>
  <c r="F94" i="1"/>
  <c r="F93" i="1"/>
  <c r="F92" i="1"/>
  <c r="B92" i="1"/>
  <c r="B93" i="1" s="1"/>
  <c r="B94" i="1" s="1"/>
  <c r="B95" i="1" s="1"/>
  <c r="B96" i="1" s="1"/>
  <c r="B97" i="1" s="1"/>
  <c r="B98" i="1" s="1"/>
  <c r="B99" i="1" s="1"/>
  <c r="B100" i="1" s="1"/>
  <c r="B101" i="1" s="1"/>
  <c r="F91" i="1"/>
  <c r="J90" i="1"/>
  <c r="J89" i="1" s="1"/>
  <c r="J110" i="1" s="1"/>
  <c r="I90" i="1"/>
  <c r="H90" i="1"/>
  <c r="H89" i="1" s="1"/>
  <c r="H110" i="1" s="1"/>
  <c r="G90" i="1"/>
  <c r="F90" i="1"/>
  <c r="F89" i="1" s="1"/>
  <c r="C90" i="1"/>
  <c r="I89" i="1"/>
  <c r="G89" i="1"/>
  <c r="E89" i="1"/>
  <c r="C89" i="1"/>
  <c r="F88" i="1"/>
  <c r="F87" i="1"/>
  <c r="F86" i="1"/>
  <c r="B86" i="1"/>
  <c r="B87" i="1" s="1"/>
  <c r="B88" i="1" s="1"/>
  <c r="F85" i="1"/>
  <c r="J84" i="1"/>
  <c r="I84" i="1"/>
  <c r="H84" i="1"/>
  <c r="G84" i="1"/>
  <c r="F84" i="1"/>
  <c r="E84" i="1"/>
  <c r="D84" i="1"/>
  <c r="C84" i="1"/>
  <c r="F83" i="1"/>
  <c r="F82" i="1"/>
  <c r="B82" i="1"/>
  <c r="F81" i="1"/>
  <c r="J80" i="1"/>
  <c r="J79" i="1" s="1"/>
  <c r="I80" i="1"/>
  <c r="H80" i="1"/>
  <c r="H79" i="1" s="1"/>
  <c r="G80" i="1"/>
  <c r="F80" i="1"/>
  <c r="F79" i="1" s="1"/>
  <c r="E80" i="1"/>
  <c r="D80" i="1"/>
  <c r="D79" i="1" s="1"/>
  <c r="C80" i="1"/>
  <c r="B80" i="1"/>
  <c r="B90" i="1" s="1"/>
  <c r="I79" i="1"/>
  <c r="G79" i="1"/>
  <c r="E79" i="1"/>
  <c r="C79" i="1"/>
  <c r="F78" i="1"/>
  <c r="E78" i="1"/>
  <c r="D78" i="1"/>
  <c r="F77" i="1"/>
  <c r="F76" i="1"/>
  <c r="B76" i="1"/>
  <c r="B77" i="1" s="1"/>
  <c r="B78" i="1" s="1"/>
  <c r="F75" i="1"/>
  <c r="E75" i="1"/>
  <c r="E74" i="1" s="1"/>
  <c r="D75" i="1"/>
  <c r="J74" i="1"/>
  <c r="J60" i="1" s="1"/>
  <c r="I74" i="1"/>
  <c r="H74" i="1"/>
  <c r="H60" i="1" s="1"/>
  <c r="G74" i="1"/>
  <c r="F74" i="1"/>
  <c r="D74" i="1"/>
  <c r="C74" i="1"/>
  <c r="F73" i="1"/>
  <c r="F72" i="1"/>
  <c r="E72" i="1" s="1"/>
  <c r="D72" i="1"/>
  <c r="F71" i="1"/>
  <c r="F70" i="1"/>
  <c r="E70" i="1" s="1"/>
  <c r="F69" i="1"/>
  <c r="E69" i="1" s="1"/>
  <c r="F68" i="1"/>
  <c r="F67" i="1"/>
  <c r="E67" i="1" s="1"/>
  <c r="D67" i="1"/>
  <c r="F66" i="1"/>
  <c r="E66" i="1" s="1"/>
  <c r="D66" i="1"/>
  <c r="F65" i="1"/>
  <c r="E65" i="1" s="1"/>
  <c r="D65" i="1"/>
  <c r="F64" i="1"/>
  <c r="E64" i="1" s="1"/>
  <c r="D64" i="1"/>
  <c r="F63" i="1"/>
  <c r="E63" i="1" s="1"/>
  <c r="D63" i="1"/>
  <c r="B63" i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F62" i="1"/>
  <c r="J61" i="1"/>
  <c r="I61" i="1"/>
  <c r="H61" i="1"/>
  <c r="G61" i="1"/>
  <c r="C61" i="1"/>
  <c r="I60" i="1"/>
  <c r="G60" i="1"/>
  <c r="C60" i="1"/>
  <c r="F59" i="1"/>
  <c r="E59" i="1"/>
  <c r="D59" i="1"/>
  <c r="F58" i="1"/>
  <c r="F57" i="1"/>
  <c r="F56" i="1"/>
  <c r="F55" i="1" s="1"/>
  <c r="J55" i="1"/>
  <c r="I55" i="1"/>
  <c r="I41" i="1" s="1"/>
  <c r="H55" i="1"/>
  <c r="G55" i="1"/>
  <c r="G41" i="1" s="1"/>
  <c r="E55" i="1"/>
  <c r="D55" i="1"/>
  <c r="C55" i="1"/>
  <c r="C41" i="1" s="1"/>
  <c r="F54" i="1"/>
  <c r="E54" i="1"/>
  <c r="D54" i="1"/>
  <c r="F53" i="1"/>
  <c r="F52" i="1"/>
  <c r="B52" i="1"/>
  <c r="B53" i="1" s="1"/>
  <c r="B54" i="1" s="1"/>
  <c r="F51" i="1"/>
  <c r="E51" i="1"/>
  <c r="D51" i="1"/>
  <c r="F50" i="1"/>
  <c r="F49" i="1"/>
  <c r="E49" i="1"/>
  <c r="D49" i="1"/>
  <c r="F48" i="1"/>
  <c r="E48" i="1" s="1"/>
  <c r="F47" i="1"/>
  <c r="F46" i="1"/>
  <c r="E46" i="1" s="1"/>
  <c r="D46" i="1"/>
  <c r="F45" i="1"/>
  <c r="E45" i="1"/>
  <c r="D45" i="1"/>
  <c r="F44" i="1"/>
  <c r="E44" i="1" s="1"/>
  <c r="F43" i="1"/>
  <c r="E43" i="1"/>
  <c r="D43" i="1"/>
  <c r="J42" i="1"/>
  <c r="I42" i="1"/>
  <c r="H42" i="1"/>
  <c r="G42" i="1"/>
  <c r="C42" i="1"/>
  <c r="J41" i="1"/>
  <c r="H41" i="1"/>
  <c r="F38" i="1"/>
  <c r="E38" i="1" s="1"/>
  <c r="F37" i="1"/>
  <c r="E37" i="1"/>
  <c r="D37" i="1"/>
  <c r="F36" i="1"/>
  <c r="F35" i="1"/>
  <c r="F34" i="1"/>
  <c r="E34" i="1" s="1"/>
  <c r="D34" i="1"/>
  <c r="F33" i="1"/>
  <c r="E33" i="1"/>
  <c r="E31" i="1" s="1"/>
  <c r="D33" i="1"/>
  <c r="J31" i="1"/>
  <c r="I31" i="1"/>
  <c r="H31" i="1"/>
  <c r="G31" i="1"/>
  <c r="F31" i="1"/>
  <c r="C31" i="1"/>
  <c r="J28" i="1"/>
  <c r="I28" i="1"/>
  <c r="H28" i="1"/>
  <c r="G28" i="1"/>
  <c r="F28" i="1"/>
  <c r="E28" i="1"/>
  <c r="D28" i="1"/>
  <c r="C28" i="1"/>
  <c r="F27" i="1"/>
  <c r="E27" i="1" s="1"/>
  <c r="D27" i="1"/>
  <c r="D25" i="1" s="1"/>
  <c r="F26" i="1"/>
  <c r="E26" i="1"/>
  <c r="E25" i="1" s="1"/>
  <c r="E39" i="1" s="1"/>
  <c r="D26" i="1"/>
  <c r="J25" i="1"/>
  <c r="J39" i="1" s="1"/>
  <c r="I25" i="1"/>
  <c r="I39" i="1" s="1"/>
  <c r="H25" i="1"/>
  <c r="H39" i="1" s="1"/>
  <c r="G25" i="1"/>
  <c r="G39" i="1" s="1"/>
  <c r="F25" i="1"/>
  <c r="F39" i="1" s="1"/>
  <c r="C25" i="1"/>
  <c r="C39" i="1" s="1"/>
  <c r="F24" i="1"/>
  <c r="F110" i="1" l="1"/>
  <c r="F112" i="1" s="1"/>
  <c r="F113" i="1" s="1"/>
  <c r="H112" i="1"/>
  <c r="H113" i="1" s="1"/>
  <c r="J112" i="1"/>
  <c r="J113" i="1" s="1"/>
  <c r="E62" i="1"/>
  <c r="F61" i="1"/>
  <c r="F60" i="1" s="1"/>
  <c r="I110" i="1"/>
  <c r="G112" i="1"/>
  <c r="G113" i="1" s="1"/>
  <c r="I112" i="1"/>
  <c r="I113" i="1" s="1"/>
  <c r="D38" i="1"/>
  <c r="D31" i="1" s="1"/>
  <c r="D39" i="1" s="1"/>
  <c r="F42" i="1"/>
  <c r="F41" i="1" s="1"/>
  <c r="E42" i="1"/>
  <c r="E41" i="1" s="1"/>
  <c r="D44" i="1"/>
  <c r="D48" i="1"/>
  <c r="D62" i="1"/>
  <c r="D69" i="1"/>
  <c r="D70" i="1"/>
  <c r="C110" i="1"/>
  <c r="C112" i="1" s="1"/>
  <c r="C113" i="1" s="1"/>
  <c r="G110" i="1"/>
  <c r="F124" i="1"/>
  <c r="F125" i="1" s="1"/>
  <c r="D109" i="1"/>
  <c r="D119" i="1"/>
  <c r="D122" i="1" s="1"/>
  <c r="H122" i="1"/>
  <c r="F120" i="1"/>
  <c r="F122" i="1" s="1"/>
  <c r="E124" i="1" l="1"/>
  <c r="E125" i="1" s="1"/>
  <c r="E61" i="1"/>
  <c r="E60" i="1" s="1"/>
  <c r="E110" i="1" s="1"/>
  <c r="E112" i="1" s="1"/>
  <c r="E113" i="1" s="1"/>
  <c r="D124" i="1"/>
  <c r="D125" i="1" s="1"/>
  <c r="D61" i="1"/>
  <c r="D60" i="1" s="1"/>
  <c r="D42" i="1"/>
  <c r="D41" i="1" s="1"/>
  <c r="D110" i="1" l="1"/>
  <c r="D112" i="1" s="1"/>
  <c r="D113" i="1" s="1"/>
</calcChain>
</file>

<file path=xl/sharedStrings.xml><?xml version="1.0" encoding="utf-8"?>
<sst xmlns="http://schemas.openxmlformats.org/spreadsheetml/2006/main" count="160" uniqueCount="109">
  <si>
    <t>ПОГОДЖЕНО :</t>
  </si>
  <si>
    <t>ЗАТВЕРДЖЕНО :</t>
  </si>
  <si>
    <t>Заступник директора департаменту- начальник управління фінансово-економічного забезпечення- головний бухгалтер</t>
  </si>
  <si>
    <t>Заступник директора-начальник управління організації медичної допомоги департаменту охорони здоров'я населення Дніпровської міської ради</t>
  </si>
  <si>
    <t>(посада керівника органу управління підприємством)</t>
  </si>
  <si>
    <t>О.І.Воронько</t>
  </si>
  <si>
    <t xml:space="preserve"> </t>
  </si>
  <si>
    <t>Ю.І.Віклієнко</t>
  </si>
  <si>
    <t>М. П. (підпис, ініціал, прізвище)</t>
  </si>
  <si>
    <t>дата</t>
  </si>
  <si>
    <t>Проект</t>
  </si>
  <si>
    <t>Попередній</t>
  </si>
  <si>
    <t>Уточнений</t>
  </si>
  <si>
    <t>х</t>
  </si>
  <si>
    <t>Зміни</t>
  </si>
  <si>
    <t>зробити позначку "Х"</t>
  </si>
  <si>
    <t>ФІНАНСОВИЙ ПЛАН КОМУНАЛЬНОГО НЕКОМЕРЦІЙНОГО ПІДПРИЄМСТВА</t>
  </si>
  <si>
    <t>КНП "Дніпровський центр первинної медико-санітарної допомоги №6"ДМР</t>
  </si>
  <si>
    <t>(назва підприємства)</t>
  </si>
  <si>
    <t>на _2019 рік</t>
  </si>
  <si>
    <t>грн.</t>
  </si>
  <si>
    <t>Показники </t>
  </si>
  <si>
    <t>Код рядка</t>
  </si>
  <si>
    <t>Факт мину-лого року</t>
  </si>
  <si>
    <t>Фінансовий план поточ-ного року</t>
  </si>
  <si>
    <t>Прогноз на поточний рік</t>
  </si>
  <si>
    <t>Плановий рік, усього  </t>
  </si>
  <si>
    <t>У тому числі поквартально</t>
  </si>
  <si>
    <t>І</t>
  </si>
  <si>
    <t>ІІ</t>
  </si>
  <si>
    <t>ІІІ</t>
  </si>
  <si>
    <t>ІV</t>
  </si>
  <si>
    <t>1 </t>
  </si>
  <si>
    <t>2 </t>
  </si>
  <si>
    <r>
      <t>I. Надходження (доходи)</t>
    </r>
    <r>
      <rPr>
        <sz val="12"/>
        <rFont val="Times New Roman"/>
        <family val="1"/>
        <charset val="204"/>
      </rPr>
      <t> </t>
    </r>
  </si>
  <si>
    <t>Надходження (доходи) відповідно до укладених договорів з Національною службою здоров'я України</t>
  </si>
  <si>
    <t>1100</t>
  </si>
  <si>
    <t>Надходження (доходи) за рахунок коштів бюджету міста, в тому числі:</t>
  </si>
  <si>
    <t>1200</t>
  </si>
  <si>
    <t xml:space="preserve">Поточні </t>
  </si>
  <si>
    <t>1210</t>
  </si>
  <si>
    <t>Капітальні</t>
  </si>
  <si>
    <t>1220</t>
  </si>
  <si>
    <t>Надходження (доходи) за рахунок інших коштів ,( соц. Економ розвиток кошти від депутатів):</t>
  </si>
  <si>
    <t>1300</t>
  </si>
  <si>
    <t>1310</t>
  </si>
  <si>
    <t>1320</t>
  </si>
  <si>
    <t>Інші надходження (доходи), в тому числі:</t>
  </si>
  <si>
    <t>1400</t>
  </si>
  <si>
    <t xml:space="preserve">   плата за послуги, що надаються згідно з основною діяльністю (платні послуги)</t>
  </si>
  <si>
    <t xml:space="preserve">   надходження від додаткової господарської діяльності (відсотки від розміщення депозиту)</t>
  </si>
  <si>
    <t xml:space="preserve">   плата за оренду майна </t>
  </si>
  <si>
    <t xml:space="preserve">   надходження від реалізації майна </t>
  </si>
  <si>
    <t xml:space="preserve">   благодійні внески, гранти та дарунки </t>
  </si>
  <si>
    <t>надходження коштів як компенсація орендарем комунальних послуг</t>
  </si>
  <si>
    <t>надходження від централізованого постачання</t>
  </si>
  <si>
    <r>
      <t>Усього надходження (доходи)</t>
    </r>
    <r>
      <rPr>
        <sz val="12"/>
        <rFont val="Times New Roman"/>
        <family val="1"/>
        <charset val="204"/>
      </rPr>
      <t> </t>
    </r>
  </si>
  <si>
    <t>II. Видатки</t>
  </si>
  <si>
    <t>Видатки за рахунок надходжень відповідно до укладених договорів з Національною службою здоров'я України, в тому числі:</t>
  </si>
  <si>
    <t>поточні видатки: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</si>
  <si>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</si>
  <si>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</si>
  <si>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</si>
  <si>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</si>
  <si>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</si>
  <si>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інших послуг (крім комунальних)</t>
  </si>
  <si>
    <t xml:space="preserve">видатки на відрядження </t>
  </si>
  <si>
    <t>оплата комунальних послуг та енергоносіїв</t>
  </si>
  <si>
    <t xml:space="preserve">окремі заходи по реалізації державних (регіональних) програм, не віднесені до заходів розвитку </t>
  </si>
  <si>
    <t>виплата пенсій і допомоги</t>
  </si>
  <si>
    <t>інші виплати населенню</t>
  </si>
  <si>
    <t>інші поточні видатки</t>
  </si>
  <si>
    <t>капітальні видатки:</t>
  </si>
  <si>
    <t>придбання обладнання і предметів довгострокового користування</t>
  </si>
  <si>
    <t>капітальний ремонт</t>
  </si>
  <si>
    <t>реконструкція</t>
  </si>
  <si>
    <t>інше (передача обладнання на заклади вторинного рівня))</t>
  </si>
  <si>
    <t>Видатки за рахунок коштів бюджету міста, в тому числі:</t>
  </si>
  <si>
    <t>Видатки за рахунок інших коштів ,( соц. Економ розвиток кошти від депутатів):</t>
  </si>
  <si>
    <t>інше (розшифрувати)</t>
  </si>
  <si>
    <t>Видатки за рахунок інших надходжень, в тому числі:</t>
  </si>
  <si>
    <t>централізоване постачання</t>
  </si>
  <si>
    <t>АМОРТИЗАЦІЯ</t>
  </si>
  <si>
    <t>УСЬОГО ВИДАТКИ</t>
  </si>
  <si>
    <r>
      <t>III. Фінансовий результат діяльності</t>
    </r>
    <r>
      <rPr>
        <sz val="12"/>
        <rFont val="Times New Roman"/>
        <family val="1"/>
        <charset val="204"/>
      </rPr>
      <t> </t>
    </r>
  </si>
  <si>
    <t>Фінансовий результат, у тому числі:</t>
  </si>
  <si>
    <t xml:space="preserve">нерозподілені доходи </t>
  </si>
  <si>
    <t xml:space="preserve">резервний фонд </t>
  </si>
  <si>
    <t>ІV. Обов'язкові платежі до бюджету:</t>
  </si>
  <si>
    <t>податок на додану вартість</t>
  </si>
  <si>
    <t>військовий збір</t>
  </si>
  <si>
    <t>плата за землю</t>
  </si>
  <si>
    <t>податок на дохід фізичних осіб</t>
  </si>
  <si>
    <t xml:space="preserve">єдиний внесок на загальнообов'язкове державне соціальне страхування               </t>
  </si>
  <si>
    <t>інші (розшифрувати)</t>
  </si>
  <si>
    <t>Усього податків, зборів та платежів</t>
  </si>
  <si>
    <t>V. Додаткова інформація</t>
  </si>
  <si>
    <t>Фонд заробітної плати</t>
  </si>
  <si>
    <t>Середня заробітна плата 1 працівника</t>
  </si>
  <si>
    <t>на 01.01.</t>
  </si>
  <si>
    <t>на 01.04</t>
  </si>
  <si>
    <t>на 01.07</t>
  </si>
  <si>
    <t>на 01.10</t>
  </si>
  <si>
    <t>Штатна чисельність працівників</t>
  </si>
  <si>
    <t>Первісна вартість основних фондів</t>
  </si>
  <si>
    <t>Генеральний директор</t>
  </si>
  <si>
    <t>Д.В.Сазонов</t>
  </si>
  <si>
    <t>(підпис)</t>
  </si>
  <si>
    <t xml:space="preserve">                  (П.І.Б.)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</si>
</sst>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3.5"/>
      <name val="Arial Cyr"/>
      <charset val="204"/>
    </font>
    <font>
      <sz val="12"/>
      <name val="Times New Roman"/>
      <family val="1"/>
      <charset val="204"/>
    </font>
    <font>
      <sz val="11.5"/>
      <name val="Times New Roman"/>
      <family val="1"/>
      <charset val="204"/>
    </font>
    <font>
      <b/>
      <sz val="12"/>
      <name val="Times New Roman"/>
      <family val="1"/>
      <charset val="204"/>
    </font>
    <font>
      <sz val="13.5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0" applyFont="1" applyProtection="1">
      <protection locked="0"/>
    </xf>
    <xf numFmtId="0" fontId="2" fillId="0" borderId="1" xfId="1" applyFont="1" applyBorder="1" applyAlignment="1" applyProtection="1">
      <alignment horizontal="center" wrapText="1"/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center" wrapText="1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wrapText="1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1" xfId="1" applyFont="1" applyBorder="1" applyProtection="1"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justify" vertical="center" wrapText="1"/>
      <protection locked="0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6" xfId="0" applyNumberFormat="1" applyFont="1" applyFill="1" applyBorder="1" applyAlignment="1" applyProtection="1">
      <alignment horizontal="center" vertical="center" shrinkToFit="1"/>
    </xf>
    <xf numFmtId="164" fontId="14" fillId="2" borderId="3" xfId="0" applyNumberFormat="1" applyFont="1" applyFill="1" applyBorder="1" applyAlignment="1" applyProtection="1">
      <alignment horizontal="center" vertical="center" shrinkToFit="1"/>
    </xf>
    <xf numFmtId="164" fontId="14" fillId="0" borderId="3" xfId="0" applyNumberFormat="1" applyFont="1" applyBorder="1" applyAlignment="1" applyProtection="1">
      <alignment horizontal="center" shrinkToFit="1"/>
    </xf>
    <xf numFmtId="4" fontId="14" fillId="2" borderId="4" xfId="0" applyNumberFormat="1" applyFont="1" applyFill="1" applyBorder="1" applyAlignment="1" applyProtection="1">
      <alignment horizontal="center" vertical="center" wrapText="1"/>
    </xf>
    <xf numFmtId="4" fontId="14" fillId="2" borderId="4" xfId="0" applyNumberFormat="1" applyFont="1" applyFill="1" applyBorder="1" applyAlignment="1" applyProtection="1">
      <alignment horizontal="center" vertical="center" shrinkToFit="1"/>
    </xf>
    <xf numFmtId="0" fontId="12" fillId="2" borderId="4" xfId="0" applyFont="1" applyFill="1" applyBorder="1" applyAlignment="1" applyProtection="1">
      <alignment horizontal="justify" vertical="center" wrapText="1"/>
      <protection locked="0"/>
    </xf>
    <xf numFmtId="4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4" fillId="2" borderId="9" xfId="0" applyFont="1" applyFill="1" applyBorder="1" applyAlignment="1" applyProtection="1">
      <alignment horizontal="justify" vertical="center" wrapText="1"/>
      <protection locked="0"/>
    </xf>
    <xf numFmtId="49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9" xfId="0" applyNumberFormat="1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justify" vertical="center" wrapText="1"/>
      <protection locked="0"/>
    </xf>
    <xf numFmtId="4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4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0" xfId="0" applyNumberFormat="1" applyFont="1" applyBorder="1" applyAlignment="1" applyProtection="1">
      <alignment horizontal="center"/>
      <protection locked="0"/>
    </xf>
    <xf numFmtId="0" fontId="12" fillId="0" borderId="14" xfId="0" applyFont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4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Protection="1">
      <protection locked="0"/>
    </xf>
    <xf numFmtId="0" fontId="12" fillId="0" borderId="3" xfId="0" applyFont="1" applyBorder="1" applyAlignment="1" applyProtection="1">
      <alignment wrapText="1"/>
      <protection locked="0"/>
    </xf>
    <xf numFmtId="164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wrapText="1"/>
      <protection locked="0"/>
    </xf>
    <xf numFmtId="4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justify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4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justify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4" fontId="14" fillId="2" borderId="12" xfId="0" applyNumberFormat="1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4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4" fontId="3" fillId="0" borderId="0" xfId="0" applyNumberFormat="1" applyFont="1" applyProtection="1"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justify" vertical="center" wrapText="1"/>
      <protection locked="0"/>
    </xf>
    <xf numFmtId="4" fontId="12" fillId="2" borderId="20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21" xfId="0" applyNumberFormat="1" applyFont="1" applyBorder="1" applyAlignment="1" applyProtection="1">
      <alignment horizontal="center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justify" vertical="center" wrapText="1"/>
      <protection locked="0"/>
    </xf>
    <xf numFmtId="164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14" fillId="2" borderId="6" xfId="0" applyFont="1" applyFill="1" applyBorder="1" applyAlignment="1" applyProtection="1">
      <alignment horizontal="justify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4" fontId="12" fillId="2" borderId="14" xfId="0" applyNumberFormat="1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2" borderId="12" xfId="0" applyFont="1" applyFill="1" applyBorder="1" applyAlignment="1" applyProtection="1">
      <alignment horizontal="justify" vertical="center" wrapTex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abSelected="1" topLeftCell="A4" workbookViewId="0">
      <selection activeCell="A4" sqref="A1:XFD1048576"/>
    </sheetView>
  </sheetViews>
  <sheetFormatPr defaultColWidth="9.140625" defaultRowHeight="18" x14ac:dyDescent="0.3"/>
  <cols>
    <col min="1" max="1" width="61.5703125" style="117" customWidth="1"/>
    <col min="2" max="2" width="7.140625" style="117" customWidth="1"/>
    <col min="3" max="3" width="18.28515625" style="23" customWidth="1"/>
    <col min="4" max="4" width="17.7109375" style="23" customWidth="1"/>
    <col min="5" max="5" width="15.7109375" style="23" customWidth="1"/>
    <col min="6" max="6" width="20.85546875" style="23" customWidth="1"/>
    <col min="7" max="7" width="18.28515625" style="23" customWidth="1"/>
    <col min="8" max="8" width="17.7109375" style="23" customWidth="1"/>
    <col min="9" max="9" width="18.140625" style="23" customWidth="1"/>
    <col min="10" max="10" width="20.7109375" style="23" customWidth="1"/>
    <col min="11" max="11" width="9.140625" style="3"/>
    <col min="12" max="12" width="12.85546875" style="3" bestFit="1" customWidth="1"/>
    <col min="13" max="16384" width="9.140625" style="3"/>
  </cols>
  <sheetData>
    <row r="1" spans="1:14" ht="18.75" customHeight="1" x14ac:dyDescent="0.3">
      <c r="A1" s="1" t="s">
        <v>0</v>
      </c>
      <c r="B1" s="1"/>
      <c r="C1" s="1"/>
      <c r="D1" s="1"/>
      <c r="E1" s="1"/>
      <c r="F1" s="1"/>
      <c r="G1" s="1" t="s">
        <v>1</v>
      </c>
      <c r="H1" s="2"/>
      <c r="I1" s="1"/>
      <c r="J1" s="1"/>
    </row>
    <row r="2" spans="1:14" ht="102.75" customHeight="1" x14ac:dyDescent="0.3">
      <c r="A2" s="4" t="s">
        <v>2</v>
      </c>
      <c r="B2" s="5"/>
      <c r="C2" s="5"/>
      <c r="D2" s="5"/>
      <c r="E2" s="5"/>
      <c r="F2" s="5"/>
      <c r="G2" s="6" t="s">
        <v>3</v>
      </c>
      <c r="H2" s="6"/>
      <c r="I2" s="6"/>
      <c r="J2" s="6"/>
    </row>
    <row r="3" spans="1:14" ht="43.5" customHeight="1" x14ac:dyDescent="0.3">
      <c r="A3" s="7" t="s">
        <v>4</v>
      </c>
      <c r="B3" s="7"/>
      <c r="C3" s="7"/>
      <c r="D3" s="7"/>
      <c r="E3" s="7"/>
      <c r="F3" s="7"/>
      <c r="G3" s="8" t="s">
        <v>4</v>
      </c>
      <c r="H3" s="8"/>
      <c r="I3" s="8"/>
      <c r="J3" s="8"/>
    </row>
    <row r="4" spans="1:14" ht="31.15" customHeight="1" x14ac:dyDescent="0.3">
      <c r="A4" s="9" t="s">
        <v>5</v>
      </c>
      <c r="B4" s="5" t="s">
        <v>6</v>
      </c>
      <c r="C4" s="5"/>
      <c r="D4" s="5"/>
      <c r="E4" s="5"/>
      <c r="F4" s="5"/>
      <c r="G4" s="6" t="s">
        <v>7</v>
      </c>
      <c r="H4" s="6"/>
      <c r="I4" s="6"/>
      <c r="J4" s="6"/>
    </row>
    <row r="5" spans="1:14" ht="18" customHeight="1" x14ac:dyDescent="0.3">
      <c r="A5" s="10" t="s">
        <v>8</v>
      </c>
      <c r="B5" s="7"/>
      <c r="C5" s="7"/>
      <c r="D5" s="7"/>
      <c r="E5" s="7"/>
      <c r="F5" s="7"/>
      <c r="G5" s="7" t="s">
        <v>8</v>
      </c>
      <c r="H5" s="7"/>
      <c r="I5" s="7"/>
      <c r="J5" s="7"/>
    </row>
    <row r="6" spans="1:14" ht="18" customHeight="1" x14ac:dyDescent="0.3">
      <c r="A6" s="5"/>
      <c r="B6" s="5"/>
      <c r="C6" s="5"/>
      <c r="D6" s="5"/>
      <c r="E6" s="5"/>
      <c r="F6" s="5"/>
      <c r="G6" s="11"/>
      <c r="H6" s="12"/>
      <c r="I6" s="11"/>
      <c r="J6" s="5"/>
    </row>
    <row r="7" spans="1:14" ht="18" customHeight="1" x14ac:dyDescent="0.3">
      <c r="A7" s="13" t="s">
        <v>9</v>
      </c>
      <c r="B7" s="5"/>
      <c r="C7" s="5"/>
      <c r="D7" s="5"/>
      <c r="E7" s="5"/>
      <c r="F7" s="5"/>
      <c r="G7" s="14" t="s">
        <v>9</v>
      </c>
      <c r="H7" s="14"/>
      <c r="I7" s="14"/>
      <c r="J7" s="5"/>
    </row>
    <row r="8" spans="1:14" ht="18" customHeight="1" x14ac:dyDescent="0.3">
      <c r="A8" s="15"/>
      <c r="B8" s="5"/>
      <c r="C8" s="5"/>
      <c r="D8" s="5"/>
      <c r="E8" s="5"/>
      <c r="F8" s="5"/>
      <c r="G8" s="15"/>
      <c r="H8" s="13"/>
      <c r="I8" s="13"/>
      <c r="J8" s="5"/>
    </row>
    <row r="9" spans="1:14" ht="18" customHeight="1" x14ac:dyDescent="0.3">
      <c r="A9" s="16"/>
      <c r="B9" s="17"/>
      <c r="C9" s="17"/>
      <c r="D9" s="17"/>
      <c r="E9" s="17"/>
      <c r="F9" s="16"/>
      <c r="G9" s="16"/>
      <c r="H9" s="18" t="s">
        <v>10</v>
      </c>
      <c r="I9" s="18"/>
      <c r="J9" s="19"/>
    </row>
    <row r="10" spans="1:14" ht="18" customHeight="1" x14ac:dyDescent="0.3">
      <c r="A10" s="16"/>
      <c r="B10" s="17"/>
      <c r="C10" s="17"/>
      <c r="D10" s="17"/>
      <c r="E10" s="17"/>
      <c r="F10" s="16"/>
      <c r="G10" s="16"/>
      <c r="H10" s="18" t="s">
        <v>11</v>
      </c>
      <c r="I10" s="18"/>
      <c r="J10" s="19"/>
    </row>
    <row r="11" spans="1:14" ht="18" customHeight="1" x14ac:dyDescent="0.3">
      <c r="A11" s="16"/>
      <c r="B11" s="17"/>
      <c r="C11" s="17"/>
      <c r="D11" s="17"/>
      <c r="E11" s="17"/>
      <c r="F11" s="16"/>
      <c r="G11" s="16"/>
      <c r="H11" s="18" t="s">
        <v>12</v>
      </c>
      <c r="I11" s="18"/>
      <c r="J11" s="19" t="s">
        <v>13</v>
      </c>
    </row>
    <row r="12" spans="1:14" ht="18" customHeight="1" x14ac:dyDescent="0.3">
      <c r="A12" s="16"/>
      <c r="B12" s="17"/>
      <c r="C12" s="17"/>
      <c r="D12" s="17"/>
      <c r="E12" s="17"/>
      <c r="F12" s="16"/>
      <c r="G12" s="16"/>
      <c r="H12" s="18" t="s">
        <v>14</v>
      </c>
      <c r="I12" s="18"/>
      <c r="J12" s="19"/>
    </row>
    <row r="13" spans="1:14" ht="18" customHeight="1" x14ac:dyDescent="0.3">
      <c r="A13" s="16"/>
      <c r="B13" s="17"/>
      <c r="C13" s="17"/>
      <c r="D13" s="17"/>
      <c r="E13" s="17"/>
      <c r="F13" s="16"/>
      <c r="G13" s="16"/>
      <c r="H13" s="20" t="s">
        <v>15</v>
      </c>
      <c r="I13" s="20"/>
      <c r="J13" s="20"/>
    </row>
    <row r="14" spans="1:14" ht="13.9" customHeight="1" x14ac:dyDescent="0.3">
      <c r="A14" s="21"/>
      <c r="B14" s="21"/>
      <c r="C14" s="22"/>
      <c r="E14" s="24"/>
      <c r="F14" s="24"/>
      <c r="G14" s="24"/>
      <c r="H14" s="24"/>
      <c r="I14" s="24"/>
      <c r="J14" s="24"/>
      <c r="N14" s="25"/>
    </row>
    <row r="15" spans="1:14" ht="33" customHeight="1" x14ac:dyDescent="0.3">
      <c r="A15" s="26" t="s">
        <v>16</v>
      </c>
      <c r="B15" s="26"/>
      <c r="C15" s="26"/>
      <c r="D15" s="26"/>
      <c r="E15" s="26"/>
      <c r="F15" s="26"/>
      <c r="G15" s="26"/>
      <c r="H15" s="26"/>
      <c r="I15" s="26"/>
      <c r="J15" s="26"/>
    </row>
    <row r="16" spans="1:14" ht="20.45" customHeight="1" x14ac:dyDescent="0.3">
      <c r="A16" s="27" t="s">
        <v>17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2" ht="13.15" customHeight="1" x14ac:dyDescent="0.3">
      <c r="A17" s="28" t="s">
        <v>18</v>
      </c>
      <c r="B17" s="28"/>
      <c r="C17" s="28"/>
      <c r="D17" s="28"/>
      <c r="E17" s="28"/>
      <c r="F17" s="28"/>
      <c r="G17" s="28"/>
      <c r="H17" s="28"/>
      <c r="I17" s="28"/>
      <c r="J17" s="28"/>
    </row>
    <row r="18" spans="1:12" ht="17.45" customHeight="1" x14ac:dyDescent="0.3">
      <c r="A18" s="29" t="s">
        <v>19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2" ht="11.45" customHeight="1" x14ac:dyDescent="0.3">
      <c r="A19" s="30"/>
      <c r="B19" s="31"/>
      <c r="C19" s="31"/>
      <c r="D19" s="31"/>
      <c r="E19" s="31"/>
      <c r="F19" s="31"/>
      <c r="I19" s="32" t="s">
        <v>20</v>
      </c>
    </row>
    <row r="20" spans="1:12" ht="30" customHeight="1" x14ac:dyDescent="0.3">
      <c r="A20" s="33" t="s">
        <v>21</v>
      </c>
      <c r="B20" s="33" t="s">
        <v>22</v>
      </c>
      <c r="C20" s="33" t="s">
        <v>23</v>
      </c>
      <c r="D20" s="33" t="s">
        <v>24</v>
      </c>
      <c r="E20" s="33" t="s">
        <v>25</v>
      </c>
      <c r="F20" s="34" t="s">
        <v>26</v>
      </c>
      <c r="G20" s="35" t="s">
        <v>27</v>
      </c>
      <c r="H20" s="35"/>
      <c r="I20" s="35"/>
      <c r="J20" s="35"/>
    </row>
    <row r="21" spans="1:12" ht="21" customHeight="1" x14ac:dyDescent="0.3">
      <c r="A21" s="33"/>
      <c r="B21" s="33"/>
      <c r="C21" s="33"/>
      <c r="D21" s="33"/>
      <c r="E21" s="33"/>
      <c r="F21" s="34"/>
      <c r="G21" s="36" t="s">
        <v>28</v>
      </c>
      <c r="H21" s="37" t="s">
        <v>29</v>
      </c>
      <c r="I21" s="37" t="s">
        <v>30</v>
      </c>
      <c r="J21" s="37" t="s">
        <v>31</v>
      </c>
    </row>
    <row r="22" spans="1:12" ht="15" customHeight="1" x14ac:dyDescent="0.3">
      <c r="A22" s="38" t="s">
        <v>32</v>
      </c>
      <c r="B22" s="38" t="s">
        <v>33</v>
      </c>
      <c r="C22" s="38">
        <v>3</v>
      </c>
      <c r="D22" s="38">
        <v>4</v>
      </c>
      <c r="E22" s="38">
        <v>5</v>
      </c>
      <c r="F22" s="39">
        <v>6</v>
      </c>
      <c r="G22" s="40">
        <v>7</v>
      </c>
      <c r="H22" s="41">
        <v>8</v>
      </c>
      <c r="I22" s="41">
        <v>9</v>
      </c>
      <c r="J22" s="41">
        <v>10</v>
      </c>
    </row>
    <row r="23" spans="1:12" x14ac:dyDescent="0.3">
      <c r="A23" s="42" t="s">
        <v>34</v>
      </c>
      <c r="B23" s="43"/>
      <c r="C23" s="43"/>
      <c r="D23" s="43"/>
      <c r="E23" s="43"/>
      <c r="F23" s="43"/>
      <c r="G23" s="43"/>
      <c r="H23" s="43"/>
      <c r="I23" s="43"/>
      <c r="J23" s="44"/>
    </row>
    <row r="24" spans="1:12" ht="31.5" x14ac:dyDescent="0.3">
      <c r="A24" s="45" t="s">
        <v>35</v>
      </c>
      <c r="B24" s="46" t="s">
        <v>36</v>
      </c>
      <c r="C24" s="47"/>
      <c r="D24" s="47">
        <v>26550531.66</v>
      </c>
      <c r="E24" s="47">
        <v>26550531.66</v>
      </c>
      <c r="F24" s="48">
        <f>G24+H24+I24+J24</f>
        <v>26550531.66</v>
      </c>
      <c r="G24" s="49">
        <v>6779706.8300000001</v>
      </c>
      <c r="H24" s="50">
        <v>6413293.1099999994</v>
      </c>
      <c r="I24" s="50">
        <v>6596270.4000000004</v>
      </c>
      <c r="J24" s="50">
        <v>6761261.3200000003</v>
      </c>
    </row>
    <row r="25" spans="1:12" ht="31.5" x14ac:dyDescent="0.3">
      <c r="A25" s="45" t="s">
        <v>37</v>
      </c>
      <c r="B25" s="46" t="s">
        <v>38</v>
      </c>
      <c r="C25" s="51">
        <f>C26+C27</f>
        <v>0</v>
      </c>
      <c r="D25" s="51">
        <f t="shared" ref="D25:J25" si="0">D26+D27</f>
        <v>8726413.9800000004</v>
      </c>
      <c r="E25" s="51">
        <f t="shared" si="0"/>
        <v>8726413.9800000004</v>
      </c>
      <c r="F25" s="52">
        <f t="shared" si="0"/>
        <v>8726413.9800000004</v>
      </c>
      <c r="G25" s="52">
        <f t="shared" si="0"/>
        <v>1817425.98</v>
      </c>
      <c r="H25" s="52">
        <f t="shared" si="0"/>
        <v>2557977</v>
      </c>
      <c r="I25" s="52">
        <f t="shared" si="0"/>
        <v>2019900</v>
      </c>
      <c r="J25" s="52">
        <f t="shared" si="0"/>
        <v>2331111</v>
      </c>
    </row>
    <row r="26" spans="1:12" x14ac:dyDescent="0.3">
      <c r="A26" s="53" t="s">
        <v>39</v>
      </c>
      <c r="B26" s="46" t="s">
        <v>40</v>
      </c>
      <c r="C26" s="54"/>
      <c r="D26" s="54">
        <f>F26</f>
        <v>8686413.9800000004</v>
      </c>
      <c r="E26" s="54">
        <f>F26</f>
        <v>8686413.9800000004</v>
      </c>
      <c r="F26" s="54">
        <f>G26+H26+I26+J26</f>
        <v>8686413.9800000004</v>
      </c>
      <c r="G26" s="55">
        <v>1817425.98</v>
      </c>
      <c r="H26" s="56">
        <v>2557977</v>
      </c>
      <c r="I26" s="56">
        <v>1999900</v>
      </c>
      <c r="J26" s="56">
        <v>2311111</v>
      </c>
    </row>
    <row r="27" spans="1:12" x14ac:dyDescent="0.3">
      <c r="A27" s="53" t="s">
        <v>41</v>
      </c>
      <c r="B27" s="46" t="s">
        <v>42</v>
      </c>
      <c r="C27" s="54"/>
      <c r="D27" s="54">
        <f>F27</f>
        <v>40000</v>
      </c>
      <c r="E27" s="54">
        <f>F27</f>
        <v>40000</v>
      </c>
      <c r="F27" s="54">
        <f>G27+H27+I27+J27</f>
        <v>40000</v>
      </c>
      <c r="G27" s="55"/>
      <c r="H27" s="56"/>
      <c r="I27" s="56">
        <v>20000</v>
      </c>
      <c r="J27" s="56">
        <v>20000</v>
      </c>
    </row>
    <row r="28" spans="1:12" ht="31.5" x14ac:dyDescent="0.3">
      <c r="A28" s="45" t="s">
        <v>43</v>
      </c>
      <c r="B28" s="46" t="s">
        <v>44</v>
      </c>
      <c r="C28" s="51">
        <f>C29+C30</f>
        <v>0</v>
      </c>
      <c r="D28" s="51">
        <f t="shared" ref="D28:J28" si="1">D29+D30</f>
        <v>0</v>
      </c>
      <c r="E28" s="51">
        <f t="shared" si="1"/>
        <v>0</v>
      </c>
      <c r="F28" s="51">
        <f t="shared" si="1"/>
        <v>0</v>
      </c>
      <c r="G28" s="51">
        <f t="shared" si="1"/>
        <v>0</v>
      </c>
      <c r="H28" s="51">
        <f t="shared" si="1"/>
        <v>0</v>
      </c>
      <c r="I28" s="51">
        <f t="shared" si="1"/>
        <v>0</v>
      </c>
      <c r="J28" s="51">
        <f t="shared" si="1"/>
        <v>0</v>
      </c>
      <c r="L28" s="57"/>
    </row>
    <row r="29" spans="1:12" x14ac:dyDescent="0.3">
      <c r="A29" s="53" t="s">
        <v>39</v>
      </c>
      <c r="B29" s="46" t="s">
        <v>45</v>
      </c>
      <c r="C29" s="54"/>
      <c r="D29" s="54"/>
      <c r="E29" s="54"/>
      <c r="F29" s="54"/>
      <c r="G29" s="55"/>
      <c r="H29" s="56"/>
      <c r="I29" s="56"/>
      <c r="J29" s="56"/>
    </row>
    <row r="30" spans="1:12" x14ac:dyDescent="0.3">
      <c r="A30" s="53" t="s">
        <v>41</v>
      </c>
      <c r="B30" s="46" t="s">
        <v>46</v>
      </c>
      <c r="C30" s="54"/>
      <c r="D30" s="54"/>
      <c r="E30" s="54"/>
      <c r="F30" s="54"/>
      <c r="G30" s="55"/>
      <c r="H30" s="56"/>
      <c r="I30" s="56"/>
      <c r="J30" s="56"/>
    </row>
    <row r="31" spans="1:12" ht="19.899999999999999" customHeight="1" x14ac:dyDescent="0.3">
      <c r="A31" s="58" t="s">
        <v>47</v>
      </c>
      <c r="B31" s="59" t="s">
        <v>48</v>
      </c>
      <c r="C31" s="60">
        <f>C32+C33+C34+C35+C36+C37+C38</f>
        <v>0</v>
      </c>
      <c r="D31" s="60">
        <f t="shared" ref="D31:J31" si="2">D32+D33+D34+D35+D36+D37+D38</f>
        <v>2011307.8399999999</v>
      </c>
      <c r="E31" s="60">
        <f t="shared" si="2"/>
        <v>2011307.8399999999</v>
      </c>
      <c r="F31" s="60">
        <f t="shared" si="2"/>
        <v>2011307.8399999999</v>
      </c>
      <c r="G31" s="60">
        <f t="shared" si="2"/>
        <v>384288.2</v>
      </c>
      <c r="H31" s="60">
        <f t="shared" si="2"/>
        <v>455090.91000000003</v>
      </c>
      <c r="I31" s="60">
        <f t="shared" si="2"/>
        <v>471040.13</v>
      </c>
      <c r="J31" s="60">
        <f t="shared" si="2"/>
        <v>700888.6</v>
      </c>
    </row>
    <row r="32" spans="1:12" ht="31.5" x14ac:dyDescent="0.3">
      <c r="A32" s="61" t="s">
        <v>49</v>
      </c>
      <c r="B32" s="40">
        <v>1410</v>
      </c>
      <c r="C32" s="62"/>
      <c r="D32" s="62"/>
      <c r="E32" s="62"/>
      <c r="F32" s="62"/>
      <c r="G32" s="62"/>
      <c r="H32" s="56"/>
      <c r="I32" s="56"/>
      <c r="J32" s="56"/>
      <c r="L32" s="57"/>
    </row>
    <row r="33" spans="1:12" ht="32.25" x14ac:dyDescent="0.3">
      <c r="A33" s="63" t="s">
        <v>50</v>
      </c>
      <c r="B33" s="64">
        <v>1420</v>
      </c>
      <c r="C33" s="65"/>
      <c r="D33" s="65">
        <f>F33</f>
        <v>212805.47999999998</v>
      </c>
      <c r="E33" s="65">
        <f>F33</f>
        <v>212805.47999999998</v>
      </c>
      <c r="F33" s="65">
        <f>G33+H33+I33+J33</f>
        <v>212805.47999999998</v>
      </c>
      <c r="G33" s="66">
        <v>5917.81</v>
      </c>
      <c r="H33" s="67">
        <v>57575.34</v>
      </c>
      <c r="I33" s="67">
        <v>84312.33</v>
      </c>
      <c r="J33" s="67">
        <v>65000</v>
      </c>
      <c r="L33" s="57"/>
    </row>
    <row r="34" spans="1:12" x14ac:dyDescent="0.3">
      <c r="A34" s="68" t="s">
        <v>51</v>
      </c>
      <c r="B34" s="69">
        <v>1430</v>
      </c>
      <c r="C34" s="70"/>
      <c r="D34" s="70">
        <f>F34</f>
        <v>8000</v>
      </c>
      <c r="E34" s="70">
        <f>F34</f>
        <v>8000</v>
      </c>
      <c r="F34" s="65">
        <f t="shared" ref="F34:F38" si="3">G34+H34+I34+J34</f>
        <v>8000</v>
      </c>
      <c r="G34" s="71">
        <v>2000</v>
      </c>
      <c r="H34" s="71">
        <v>2000</v>
      </c>
      <c r="I34" s="71">
        <v>2000</v>
      </c>
      <c r="J34" s="72">
        <v>2000</v>
      </c>
    </row>
    <row r="35" spans="1:12" x14ac:dyDescent="0.3">
      <c r="A35" s="73" t="s">
        <v>52</v>
      </c>
      <c r="B35" s="40">
        <v>1440</v>
      </c>
      <c r="C35" s="62"/>
      <c r="D35" s="62"/>
      <c r="E35" s="62"/>
      <c r="F35" s="65">
        <f t="shared" si="3"/>
        <v>0</v>
      </c>
      <c r="G35" s="62"/>
      <c r="H35" s="56"/>
      <c r="I35" s="56"/>
      <c r="J35" s="56"/>
      <c r="L35" s="57"/>
    </row>
    <row r="36" spans="1:12" x14ac:dyDescent="0.3">
      <c r="A36" s="73" t="s">
        <v>53</v>
      </c>
      <c r="B36" s="40">
        <v>1450</v>
      </c>
      <c r="C36" s="62"/>
      <c r="D36" s="62"/>
      <c r="E36" s="62"/>
      <c r="F36" s="65">
        <f t="shared" si="3"/>
        <v>0</v>
      </c>
      <c r="G36" s="62"/>
      <c r="H36" s="56"/>
      <c r="I36" s="56"/>
      <c r="J36" s="56"/>
    </row>
    <row r="37" spans="1:12" ht="32.25" x14ac:dyDescent="0.3">
      <c r="A37" s="74" t="s">
        <v>54</v>
      </c>
      <c r="B37" s="40">
        <v>1470</v>
      </c>
      <c r="C37" s="62"/>
      <c r="D37" s="62">
        <f>F37</f>
        <v>500000</v>
      </c>
      <c r="E37" s="62">
        <f>F37</f>
        <v>500000</v>
      </c>
      <c r="F37" s="65">
        <f t="shared" si="3"/>
        <v>500000</v>
      </c>
      <c r="G37" s="75">
        <v>160000</v>
      </c>
      <c r="H37" s="76">
        <v>90000</v>
      </c>
      <c r="I37" s="76">
        <v>90000</v>
      </c>
      <c r="J37" s="76">
        <v>160000</v>
      </c>
    </row>
    <row r="38" spans="1:12" x14ac:dyDescent="0.3">
      <c r="A38" s="77" t="s">
        <v>55</v>
      </c>
      <c r="B38" s="40">
        <v>1480</v>
      </c>
      <c r="C38" s="62"/>
      <c r="D38" s="62">
        <f>F38</f>
        <v>1290502.3599999999</v>
      </c>
      <c r="E38" s="62">
        <f>F38</f>
        <v>1290502.3599999999</v>
      </c>
      <c r="F38" s="65">
        <f t="shared" si="3"/>
        <v>1290502.3599999999</v>
      </c>
      <c r="G38" s="78">
        <v>216370.39</v>
      </c>
      <c r="H38" s="56">
        <v>305515.57</v>
      </c>
      <c r="I38" s="56">
        <v>294727.8</v>
      </c>
      <c r="J38" s="56">
        <v>473888.6</v>
      </c>
    </row>
    <row r="39" spans="1:12" ht="18.600000000000001" customHeight="1" x14ac:dyDescent="0.3">
      <c r="A39" s="79" t="s">
        <v>56</v>
      </c>
      <c r="B39" s="80">
        <v>1500</v>
      </c>
      <c r="C39" s="81">
        <f t="shared" ref="C39:J39" si="4">C24+C25+C28+C31</f>
        <v>0</v>
      </c>
      <c r="D39" s="81">
        <f t="shared" si="4"/>
        <v>37288253.480000004</v>
      </c>
      <c r="E39" s="81">
        <f t="shared" si="4"/>
        <v>37288253.480000004</v>
      </c>
      <c r="F39" s="81">
        <f t="shared" si="4"/>
        <v>37288253.480000004</v>
      </c>
      <c r="G39" s="81">
        <f t="shared" si="4"/>
        <v>8981421.0099999998</v>
      </c>
      <c r="H39" s="81">
        <f t="shared" si="4"/>
        <v>9426361.0199999996</v>
      </c>
      <c r="I39" s="81">
        <f t="shared" si="4"/>
        <v>9087210.5300000012</v>
      </c>
      <c r="J39" s="81">
        <f t="shared" si="4"/>
        <v>9793260.9199999999</v>
      </c>
    </row>
    <row r="40" spans="1:12" x14ac:dyDescent="0.3">
      <c r="A40" s="82" t="s">
        <v>57</v>
      </c>
      <c r="B40" s="83"/>
      <c r="C40" s="83"/>
      <c r="D40" s="83"/>
      <c r="E40" s="83"/>
      <c r="F40" s="83"/>
      <c r="G40" s="83"/>
      <c r="H40" s="83"/>
      <c r="I40" s="83"/>
      <c r="J40" s="84"/>
    </row>
    <row r="41" spans="1:12" ht="46.9" customHeight="1" x14ac:dyDescent="0.3">
      <c r="A41" s="85" t="s">
        <v>58</v>
      </c>
      <c r="B41" s="86">
        <v>2100</v>
      </c>
      <c r="C41" s="87">
        <f t="shared" ref="C41:J41" si="5">C42+C55</f>
        <v>0</v>
      </c>
      <c r="D41" s="87">
        <f t="shared" si="5"/>
        <v>23702912.310000002</v>
      </c>
      <c r="E41" s="87">
        <f t="shared" si="5"/>
        <v>23702912.310000002</v>
      </c>
      <c r="F41" s="87">
        <f t="shared" si="5"/>
        <v>23702912.310000002</v>
      </c>
      <c r="G41" s="87">
        <f t="shared" si="5"/>
        <v>4495217.1599999992</v>
      </c>
      <c r="H41" s="87">
        <f t="shared" si="5"/>
        <v>6375432.5300000003</v>
      </c>
      <c r="I41" s="87">
        <f t="shared" si="5"/>
        <v>5937080.4400000004</v>
      </c>
      <c r="J41" s="87">
        <f t="shared" si="5"/>
        <v>6895182.1799999997</v>
      </c>
    </row>
    <row r="42" spans="1:12" ht="18" customHeight="1" x14ac:dyDescent="0.3">
      <c r="A42" s="85" t="s">
        <v>59</v>
      </c>
      <c r="B42" s="86">
        <v>2110</v>
      </c>
      <c r="C42" s="87">
        <f>C43+C44+C45+C46+C47+C48+C49+C50+C51+C52+C53+C54</f>
        <v>0</v>
      </c>
      <c r="D42" s="87">
        <f t="shared" ref="D42:J42" si="6">D43+D44+D45+D46+D47+D48+D49+D50+D51+D52+D53+D54</f>
        <v>23702912.310000002</v>
      </c>
      <c r="E42" s="87">
        <f t="shared" si="6"/>
        <v>23702912.310000002</v>
      </c>
      <c r="F42" s="87">
        <f t="shared" si="6"/>
        <v>23702912.310000002</v>
      </c>
      <c r="G42" s="87">
        <f t="shared" si="6"/>
        <v>4495217.1599999992</v>
      </c>
      <c r="H42" s="87">
        <f t="shared" si="6"/>
        <v>6375432.5300000003</v>
      </c>
      <c r="I42" s="87">
        <f t="shared" si="6"/>
        <v>5937080.4400000004</v>
      </c>
      <c r="J42" s="87">
        <f t="shared" si="6"/>
        <v>6895182.1799999997</v>
      </c>
    </row>
    <row r="43" spans="1:12" ht="18" customHeight="1" x14ac:dyDescent="0.3">
      <c r="A43" s="53" t="s">
        <v>60</v>
      </c>
      <c r="B43" s="88">
        <v>2111</v>
      </c>
      <c r="C43" s="65"/>
      <c r="D43" s="65">
        <f>F43</f>
        <v>17360854.18</v>
      </c>
      <c r="E43" s="65">
        <f>F43</f>
        <v>17360854.18</v>
      </c>
      <c r="F43" s="65">
        <f>G43+H43+I43+J43</f>
        <v>17360854.18</v>
      </c>
      <c r="G43" s="89">
        <v>3606942.33</v>
      </c>
      <c r="H43" s="56">
        <v>4910881</v>
      </c>
      <c r="I43" s="56">
        <v>4271418.7300000004</v>
      </c>
      <c r="J43" s="56">
        <v>4571612.12</v>
      </c>
    </row>
    <row r="44" spans="1:12" ht="19.899999999999999" customHeight="1" x14ac:dyDescent="0.3">
      <c r="A44" s="53" t="s">
        <v>61</v>
      </c>
      <c r="B44" s="38">
        <v>2112</v>
      </c>
      <c r="C44" s="54"/>
      <c r="D44" s="54">
        <f>F44</f>
        <v>3860364.0300000003</v>
      </c>
      <c r="E44" s="54">
        <f>F44</f>
        <v>3860364.0300000003</v>
      </c>
      <c r="F44" s="65">
        <f t="shared" ref="F44:F59" si="7">G44+H44+I44+J44</f>
        <v>3860364.0300000003</v>
      </c>
      <c r="G44" s="55">
        <v>791090.01</v>
      </c>
      <c r="H44" s="56">
        <v>1067966.8</v>
      </c>
      <c r="I44" s="56">
        <v>927737.16</v>
      </c>
      <c r="J44" s="56">
        <v>1073570.06</v>
      </c>
    </row>
    <row r="45" spans="1:12" ht="18" customHeight="1" x14ac:dyDescent="0.3">
      <c r="A45" s="53" t="s">
        <v>62</v>
      </c>
      <c r="B45" s="38">
        <v>2113</v>
      </c>
      <c r="C45" s="54"/>
      <c r="D45" s="54">
        <f>F45</f>
        <v>350495.6</v>
      </c>
      <c r="E45" s="54">
        <f>F45</f>
        <v>350495.6</v>
      </c>
      <c r="F45" s="65">
        <f t="shared" si="7"/>
        <v>350495.6</v>
      </c>
      <c r="G45" s="55">
        <v>37621.43</v>
      </c>
      <c r="H45" s="56"/>
      <c r="I45" s="56">
        <v>62874.170000000006</v>
      </c>
      <c r="J45" s="56">
        <v>250000</v>
      </c>
    </row>
    <row r="46" spans="1:12" ht="18" customHeight="1" x14ac:dyDescent="0.3">
      <c r="A46" s="53" t="s">
        <v>63</v>
      </c>
      <c r="B46" s="38">
        <v>2114</v>
      </c>
      <c r="C46" s="54"/>
      <c r="D46" s="54">
        <f>F46</f>
        <v>900000</v>
      </c>
      <c r="E46" s="54">
        <f>F46</f>
        <v>900000</v>
      </c>
      <c r="F46" s="65">
        <f t="shared" si="7"/>
        <v>900000</v>
      </c>
      <c r="G46" s="55"/>
      <c r="H46" s="56">
        <v>300000</v>
      </c>
      <c r="I46" s="56">
        <v>300000</v>
      </c>
      <c r="J46" s="56">
        <v>300000</v>
      </c>
    </row>
    <row r="47" spans="1:12" ht="18" customHeight="1" x14ac:dyDescent="0.3">
      <c r="A47" s="53" t="s">
        <v>64</v>
      </c>
      <c r="B47" s="38">
        <v>2114</v>
      </c>
      <c r="C47" s="54"/>
      <c r="D47" s="54"/>
      <c r="E47" s="54"/>
      <c r="F47" s="65">
        <f t="shared" si="7"/>
        <v>0</v>
      </c>
      <c r="G47" s="55"/>
      <c r="H47" s="56"/>
      <c r="I47" s="56"/>
      <c r="J47" s="56"/>
    </row>
    <row r="48" spans="1:12" ht="18" customHeight="1" x14ac:dyDescent="0.3">
      <c r="A48" s="53" t="s">
        <v>65</v>
      </c>
      <c r="B48" s="38">
        <v>2115</v>
      </c>
      <c r="C48" s="54"/>
      <c r="D48" s="54">
        <f>F48</f>
        <v>1219905.8400000001</v>
      </c>
      <c r="E48" s="54">
        <f>F48</f>
        <v>1219905.8400000001</v>
      </c>
      <c r="F48" s="65">
        <f t="shared" si="7"/>
        <v>1219905.8400000001</v>
      </c>
      <c r="G48" s="55">
        <v>55721.39</v>
      </c>
      <c r="H48" s="56">
        <v>95334.07</v>
      </c>
      <c r="I48" s="56">
        <v>368850.38</v>
      </c>
      <c r="J48" s="56">
        <v>700000</v>
      </c>
    </row>
    <row r="49" spans="1:12" ht="18" customHeight="1" x14ac:dyDescent="0.3">
      <c r="A49" s="53" t="s">
        <v>66</v>
      </c>
      <c r="B49" s="38">
        <v>2116</v>
      </c>
      <c r="C49" s="54"/>
      <c r="D49" s="54">
        <f>F49</f>
        <v>2450.66</v>
      </c>
      <c r="E49" s="54">
        <f>F49</f>
        <v>2450.66</v>
      </c>
      <c r="F49" s="65">
        <f t="shared" si="7"/>
        <v>2450.66</v>
      </c>
      <c r="G49" s="55"/>
      <c r="H49" s="56">
        <v>1250.6600000000001</v>
      </c>
      <c r="I49" s="56">
        <v>1200</v>
      </c>
      <c r="J49" s="56"/>
    </row>
    <row r="50" spans="1:12" ht="18" customHeight="1" x14ac:dyDescent="0.3">
      <c r="A50" s="53" t="s">
        <v>67</v>
      </c>
      <c r="B50" s="38">
        <v>2117</v>
      </c>
      <c r="C50" s="54"/>
      <c r="D50" s="54"/>
      <c r="E50" s="54"/>
      <c r="F50" s="65">
        <f t="shared" si="7"/>
        <v>0</v>
      </c>
      <c r="G50" s="55"/>
      <c r="H50" s="56"/>
      <c r="I50" s="56"/>
      <c r="J50" s="56"/>
    </row>
    <row r="51" spans="1:12" ht="31.5" x14ac:dyDescent="0.3">
      <c r="A51" s="90" t="s">
        <v>68</v>
      </c>
      <c r="B51" s="38">
        <v>2118</v>
      </c>
      <c r="C51" s="54"/>
      <c r="D51" s="54">
        <f>F51</f>
        <v>5000</v>
      </c>
      <c r="E51" s="54">
        <f>F51</f>
        <v>5000</v>
      </c>
      <c r="F51" s="65">
        <f t="shared" si="7"/>
        <v>5000</v>
      </c>
      <c r="G51" s="55"/>
      <c r="H51" s="56"/>
      <c r="I51" s="56">
        <v>5000</v>
      </c>
      <c r="J51" s="56"/>
    </row>
    <row r="52" spans="1:12" x14ac:dyDescent="0.3">
      <c r="A52" s="53" t="s">
        <v>69</v>
      </c>
      <c r="B52" s="38">
        <f>B51+1</f>
        <v>2119</v>
      </c>
      <c r="C52" s="54"/>
      <c r="D52" s="54"/>
      <c r="E52" s="54"/>
      <c r="F52" s="65">
        <f t="shared" si="7"/>
        <v>0</v>
      </c>
      <c r="G52" s="55"/>
      <c r="H52" s="56"/>
      <c r="I52" s="56"/>
      <c r="J52" s="56"/>
    </row>
    <row r="53" spans="1:12" x14ac:dyDescent="0.3">
      <c r="A53" s="53" t="s">
        <v>70</v>
      </c>
      <c r="B53" s="38">
        <f t="shared" ref="B53:B54" si="8">B52+1</f>
        <v>2120</v>
      </c>
      <c r="C53" s="54"/>
      <c r="D53" s="54"/>
      <c r="E53" s="54"/>
      <c r="F53" s="65">
        <f t="shared" si="7"/>
        <v>0</v>
      </c>
      <c r="G53" s="55"/>
      <c r="H53" s="56"/>
      <c r="I53" s="56"/>
      <c r="J53" s="56"/>
    </row>
    <row r="54" spans="1:12" x14ac:dyDescent="0.3">
      <c r="A54" s="53" t="s">
        <v>71</v>
      </c>
      <c r="B54" s="38">
        <f t="shared" si="8"/>
        <v>2121</v>
      </c>
      <c r="C54" s="54"/>
      <c r="D54" s="54">
        <f>F54</f>
        <v>3842</v>
      </c>
      <c r="E54" s="54">
        <f>F54</f>
        <v>3842</v>
      </c>
      <c r="F54" s="65">
        <f t="shared" si="7"/>
        <v>3842</v>
      </c>
      <c r="G54" s="55">
        <v>3842</v>
      </c>
      <c r="H54" s="56"/>
      <c r="I54" s="56"/>
      <c r="J54" s="56"/>
      <c r="L54" s="91"/>
    </row>
    <row r="55" spans="1:12" x14ac:dyDescent="0.3">
      <c r="A55" s="45" t="s">
        <v>72</v>
      </c>
      <c r="B55" s="92">
        <v>2130</v>
      </c>
      <c r="C55" s="51">
        <f>C56+C57+C58+C59</f>
        <v>0</v>
      </c>
      <c r="D55" s="51">
        <f t="shared" ref="D55:J55" si="9">D56+D57+D58+D59</f>
        <v>0</v>
      </c>
      <c r="E55" s="51">
        <f t="shared" si="9"/>
        <v>0</v>
      </c>
      <c r="F55" s="51">
        <f t="shared" si="9"/>
        <v>0</v>
      </c>
      <c r="G55" s="51">
        <f t="shared" si="9"/>
        <v>0</v>
      </c>
      <c r="H55" s="51">
        <f t="shared" si="9"/>
        <v>0</v>
      </c>
      <c r="I55" s="51">
        <f t="shared" si="9"/>
        <v>0</v>
      </c>
      <c r="J55" s="51">
        <f t="shared" si="9"/>
        <v>0</v>
      </c>
    </row>
    <row r="56" spans="1:12" ht="31.5" x14ac:dyDescent="0.3">
      <c r="A56" s="90" t="s">
        <v>73</v>
      </c>
      <c r="B56" s="38">
        <v>2131</v>
      </c>
      <c r="C56" s="54"/>
      <c r="D56" s="54"/>
      <c r="E56" s="54"/>
      <c r="F56" s="65">
        <f t="shared" si="7"/>
        <v>0</v>
      </c>
      <c r="G56" s="55"/>
      <c r="H56" s="56"/>
      <c r="I56" s="56"/>
      <c r="J56" s="56"/>
    </row>
    <row r="57" spans="1:12" x14ac:dyDescent="0.3">
      <c r="A57" s="53" t="s">
        <v>74</v>
      </c>
      <c r="B57" s="38">
        <v>2132</v>
      </c>
      <c r="C57" s="54"/>
      <c r="D57" s="54"/>
      <c r="E57" s="54"/>
      <c r="F57" s="65">
        <f t="shared" si="7"/>
        <v>0</v>
      </c>
      <c r="G57" s="55"/>
      <c r="H57" s="56"/>
      <c r="I57" s="56"/>
      <c r="J57" s="56"/>
    </row>
    <row r="58" spans="1:12" x14ac:dyDescent="0.3">
      <c r="A58" s="53" t="s">
        <v>75</v>
      </c>
      <c r="B58" s="38">
        <v>2133</v>
      </c>
      <c r="C58" s="54"/>
      <c r="D58" s="54"/>
      <c r="E58" s="54"/>
      <c r="F58" s="65">
        <f t="shared" si="7"/>
        <v>0</v>
      </c>
      <c r="G58" s="55"/>
      <c r="H58" s="56"/>
      <c r="I58" s="56"/>
      <c r="J58" s="56"/>
    </row>
    <row r="59" spans="1:12" x14ac:dyDescent="0.3">
      <c r="A59" s="53" t="s">
        <v>76</v>
      </c>
      <c r="B59" s="38">
        <v>2134</v>
      </c>
      <c r="C59" s="54"/>
      <c r="D59" s="54">
        <f>F59</f>
        <v>0</v>
      </c>
      <c r="E59" s="54">
        <f>F59</f>
        <v>0</v>
      </c>
      <c r="F59" s="65">
        <f t="shared" si="7"/>
        <v>0</v>
      </c>
      <c r="G59" s="55"/>
      <c r="H59" s="56"/>
      <c r="I59" s="56"/>
      <c r="J59" s="56"/>
    </row>
    <row r="60" spans="1:12" ht="30.6" customHeight="1" x14ac:dyDescent="0.3">
      <c r="A60" s="45" t="s">
        <v>77</v>
      </c>
      <c r="B60" s="92">
        <v>2200</v>
      </c>
      <c r="C60" s="51">
        <f t="shared" ref="C60:J60" si="10">C61+C74</f>
        <v>0</v>
      </c>
      <c r="D60" s="51">
        <f t="shared" si="10"/>
        <v>9285575.3599999994</v>
      </c>
      <c r="E60" s="51">
        <f t="shared" si="10"/>
        <v>9285575.3599999994</v>
      </c>
      <c r="F60" s="51">
        <f t="shared" si="10"/>
        <v>9285575.3599999994</v>
      </c>
      <c r="G60" s="51">
        <f t="shared" si="10"/>
        <v>2677425.98</v>
      </c>
      <c r="H60" s="51">
        <f t="shared" si="10"/>
        <v>2277976.9800000004</v>
      </c>
      <c r="I60" s="51">
        <f t="shared" si="10"/>
        <v>1999701.0399999998</v>
      </c>
      <c r="J60" s="51">
        <f t="shared" si="10"/>
        <v>2330471.36</v>
      </c>
    </row>
    <row r="61" spans="1:12" x14ac:dyDescent="0.3">
      <c r="A61" s="85" t="s">
        <v>59</v>
      </c>
      <c r="B61" s="92">
        <v>2210</v>
      </c>
      <c r="C61" s="51">
        <f>C62+C63+C64+C65+C66+C67+C68+C69+C70+C71+C72+C73</f>
        <v>0</v>
      </c>
      <c r="D61" s="51">
        <f t="shared" ref="D61:J61" si="11">D62+D63+D64+D65+D66+D67+D68+D69+D70+D71+D72+D73</f>
        <v>8695575.3599999994</v>
      </c>
      <c r="E61" s="51">
        <f t="shared" si="11"/>
        <v>8695575.3599999994</v>
      </c>
      <c r="F61" s="51">
        <f t="shared" si="11"/>
        <v>8695575.3599999994</v>
      </c>
      <c r="G61" s="51">
        <f t="shared" si="11"/>
        <v>2127425.98</v>
      </c>
      <c r="H61" s="51">
        <f t="shared" si="11"/>
        <v>2277976.9800000004</v>
      </c>
      <c r="I61" s="51">
        <f t="shared" si="11"/>
        <v>1979701.0399999998</v>
      </c>
      <c r="J61" s="51">
        <f t="shared" si="11"/>
        <v>2310471.36</v>
      </c>
    </row>
    <row r="62" spans="1:12" x14ac:dyDescent="0.3">
      <c r="A62" s="53" t="s">
        <v>60</v>
      </c>
      <c r="B62" s="88">
        <v>2211</v>
      </c>
      <c r="C62" s="54"/>
      <c r="D62" s="54">
        <f t="shared" ref="D62:D67" si="12">F62</f>
        <v>513563.82</v>
      </c>
      <c r="E62" s="54">
        <f t="shared" ref="E62:E67" si="13">F62</f>
        <v>513563.82</v>
      </c>
      <c r="F62" s="65">
        <f t="shared" ref="F62:F78" si="14">G62+H62+I62+J62</f>
        <v>513563.82</v>
      </c>
      <c r="G62" s="55">
        <v>145162.15</v>
      </c>
      <c r="H62" s="56">
        <v>229762.52</v>
      </c>
      <c r="I62" s="56">
        <v>68878.02</v>
      </c>
      <c r="J62" s="56">
        <v>69761.13</v>
      </c>
    </row>
    <row r="63" spans="1:12" x14ac:dyDescent="0.3">
      <c r="A63" s="53" t="s">
        <v>61</v>
      </c>
      <c r="B63" s="38">
        <f>B62+1</f>
        <v>2212</v>
      </c>
      <c r="C63" s="54"/>
      <c r="D63" s="54">
        <f t="shared" si="12"/>
        <v>113138.84</v>
      </c>
      <c r="E63" s="54">
        <f t="shared" si="13"/>
        <v>113138.84</v>
      </c>
      <c r="F63" s="65">
        <f t="shared" si="14"/>
        <v>113138.84</v>
      </c>
      <c r="G63" s="55">
        <v>31821.57</v>
      </c>
      <c r="H63" s="56">
        <v>50816.63</v>
      </c>
      <c r="I63" s="56">
        <v>15153.18</v>
      </c>
      <c r="J63" s="56">
        <v>15347.46</v>
      </c>
    </row>
    <row r="64" spans="1:12" x14ac:dyDescent="0.3">
      <c r="A64" s="53" t="s">
        <v>62</v>
      </c>
      <c r="B64" s="38">
        <f t="shared" ref="B64:B73" si="15">B63+1</f>
        <v>2213</v>
      </c>
      <c r="C64" s="54"/>
      <c r="D64" s="54">
        <f t="shared" si="12"/>
        <v>15282.03</v>
      </c>
      <c r="E64" s="54">
        <f t="shared" si="13"/>
        <v>15282.03</v>
      </c>
      <c r="F64" s="65">
        <f t="shared" si="14"/>
        <v>15282.03</v>
      </c>
      <c r="G64" s="55"/>
      <c r="H64" s="56">
        <v>15282.03</v>
      </c>
      <c r="I64" s="56"/>
      <c r="J64" s="56"/>
    </row>
    <row r="65" spans="1:12" x14ac:dyDescent="0.3">
      <c r="A65" s="53" t="s">
        <v>63</v>
      </c>
      <c r="B65" s="38">
        <f t="shared" si="15"/>
        <v>2214</v>
      </c>
      <c r="C65" s="54"/>
      <c r="D65" s="54">
        <f t="shared" si="12"/>
        <v>2023284.99</v>
      </c>
      <c r="E65" s="54">
        <f t="shared" si="13"/>
        <v>2023284.99</v>
      </c>
      <c r="F65" s="65">
        <f t="shared" si="14"/>
        <v>2023284.99</v>
      </c>
      <c r="G65" s="55">
        <v>831095.99</v>
      </c>
      <c r="H65" s="56">
        <v>294594.57</v>
      </c>
      <c r="I65" s="56">
        <v>447594.43</v>
      </c>
      <c r="J65" s="56">
        <v>450000</v>
      </c>
    </row>
    <row r="66" spans="1:12" x14ac:dyDescent="0.3">
      <c r="A66" s="53" t="s">
        <v>64</v>
      </c>
      <c r="B66" s="38">
        <f t="shared" si="15"/>
        <v>2215</v>
      </c>
      <c r="C66" s="54"/>
      <c r="D66" s="54">
        <f t="shared" si="12"/>
        <v>22869.71</v>
      </c>
      <c r="E66" s="54">
        <f t="shared" si="13"/>
        <v>22869.71</v>
      </c>
      <c r="F66" s="65">
        <f t="shared" si="14"/>
        <v>22869.71</v>
      </c>
      <c r="G66" s="55">
        <v>9627.4500000000007</v>
      </c>
      <c r="H66" s="56">
        <v>5441.66</v>
      </c>
      <c r="I66" s="56">
        <v>4200.5999999999995</v>
      </c>
      <c r="J66" s="56">
        <v>3600</v>
      </c>
    </row>
    <row r="67" spans="1:12" x14ac:dyDescent="0.3">
      <c r="A67" s="53" t="s">
        <v>65</v>
      </c>
      <c r="B67" s="38">
        <f t="shared" si="15"/>
        <v>2216</v>
      </c>
      <c r="C67" s="54"/>
      <c r="D67" s="54">
        <f t="shared" si="12"/>
        <v>2799896.86</v>
      </c>
      <c r="E67" s="54">
        <f t="shared" si="13"/>
        <v>2799896.86</v>
      </c>
      <c r="F67" s="65">
        <f t="shared" si="14"/>
        <v>2799896.86</v>
      </c>
      <c r="G67" s="55">
        <v>576704.66</v>
      </c>
      <c r="H67" s="56">
        <v>700691.38</v>
      </c>
      <c r="I67" s="56">
        <v>689124.96</v>
      </c>
      <c r="J67" s="56">
        <v>833375.86</v>
      </c>
      <c r="L67" s="91"/>
    </row>
    <row r="68" spans="1:12" x14ac:dyDescent="0.3">
      <c r="A68" s="53" t="s">
        <v>66</v>
      </c>
      <c r="B68" s="38">
        <f t="shared" si="15"/>
        <v>2217</v>
      </c>
      <c r="C68" s="54"/>
      <c r="D68" s="54"/>
      <c r="E68" s="54"/>
      <c r="F68" s="65">
        <f t="shared" si="14"/>
        <v>0</v>
      </c>
      <c r="G68" s="55"/>
      <c r="H68" s="56"/>
      <c r="I68" s="56"/>
      <c r="J68" s="56"/>
    </row>
    <row r="69" spans="1:12" x14ac:dyDescent="0.3">
      <c r="A69" s="53" t="s">
        <v>67</v>
      </c>
      <c r="B69" s="38">
        <f t="shared" si="15"/>
        <v>2218</v>
      </c>
      <c r="C69" s="54"/>
      <c r="D69" s="54">
        <f>F69</f>
        <v>866198.13</v>
      </c>
      <c r="E69" s="54">
        <f>F69</f>
        <v>866198.13</v>
      </c>
      <c r="F69" s="65">
        <f t="shared" si="14"/>
        <v>866198.13</v>
      </c>
      <c r="G69" s="55">
        <v>395347.34</v>
      </c>
      <c r="H69" s="56">
        <v>416596.41000000003</v>
      </c>
      <c r="I69" s="56">
        <v>54254.38</v>
      </c>
      <c r="J69" s="56"/>
    </row>
    <row r="70" spans="1:12" ht="31.5" x14ac:dyDescent="0.3">
      <c r="A70" s="90" t="s">
        <v>68</v>
      </c>
      <c r="B70" s="38">
        <f t="shared" si="15"/>
        <v>2219</v>
      </c>
      <c r="C70" s="54"/>
      <c r="D70" s="54">
        <f>F70</f>
        <v>16440</v>
      </c>
      <c r="E70" s="54">
        <f>F70</f>
        <v>16440</v>
      </c>
      <c r="F70" s="65">
        <f t="shared" si="14"/>
        <v>16440</v>
      </c>
      <c r="G70" s="55"/>
      <c r="H70" s="56">
        <v>9820</v>
      </c>
      <c r="I70" s="56">
        <v>3420</v>
      </c>
      <c r="J70" s="56">
        <v>3200</v>
      </c>
    </row>
    <row r="71" spans="1:12" x14ac:dyDescent="0.3">
      <c r="A71" s="53" t="s">
        <v>69</v>
      </c>
      <c r="B71" s="38">
        <f>B70+1</f>
        <v>2220</v>
      </c>
      <c r="C71" s="54"/>
      <c r="D71" s="54"/>
      <c r="E71" s="54"/>
      <c r="F71" s="65">
        <f t="shared" si="14"/>
        <v>0</v>
      </c>
      <c r="G71" s="55"/>
      <c r="H71" s="56"/>
      <c r="I71" s="56"/>
      <c r="J71" s="56"/>
    </row>
    <row r="72" spans="1:12" x14ac:dyDescent="0.3">
      <c r="A72" s="53" t="s">
        <v>70</v>
      </c>
      <c r="B72" s="38">
        <f t="shared" si="15"/>
        <v>2221</v>
      </c>
      <c r="C72" s="54"/>
      <c r="D72" s="54">
        <f>F72</f>
        <v>2324900.98</v>
      </c>
      <c r="E72" s="54">
        <f>F72</f>
        <v>2324900.98</v>
      </c>
      <c r="F72" s="65">
        <f t="shared" si="14"/>
        <v>2324900.98</v>
      </c>
      <c r="G72" s="55">
        <v>137666.82</v>
      </c>
      <c r="H72" s="56">
        <v>554971.78</v>
      </c>
      <c r="I72" s="56">
        <v>697075.47</v>
      </c>
      <c r="J72" s="56">
        <v>935186.91</v>
      </c>
    </row>
    <row r="73" spans="1:12" x14ac:dyDescent="0.3">
      <c r="A73" s="53" t="s">
        <v>71</v>
      </c>
      <c r="B73" s="38">
        <f t="shared" si="15"/>
        <v>2222</v>
      </c>
      <c r="C73" s="54"/>
      <c r="D73" s="54"/>
      <c r="E73" s="54"/>
      <c r="F73" s="65">
        <f t="shared" si="14"/>
        <v>0</v>
      </c>
      <c r="G73" s="55"/>
      <c r="H73" s="56"/>
      <c r="I73" s="56"/>
      <c r="J73" s="56"/>
    </row>
    <row r="74" spans="1:12" ht="24.6" customHeight="1" x14ac:dyDescent="0.3">
      <c r="A74" s="45" t="s">
        <v>72</v>
      </c>
      <c r="B74" s="92">
        <v>2230</v>
      </c>
      <c r="C74" s="51">
        <f>C75+C76+C77+C78</f>
        <v>0</v>
      </c>
      <c r="D74" s="51">
        <f t="shared" ref="D74:J74" si="16">D75+D76+D77+D78</f>
        <v>590000</v>
      </c>
      <c r="E74" s="51">
        <f t="shared" si="16"/>
        <v>590000</v>
      </c>
      <c r="F74" s="51">
        <f t="shared" si="16"/>
        <v>590000</v>
      </c>
      <c r="G74" s="51">
        <f t="shared" si="16"/>
        <v>550000</v>
      </c>
      <c r="H74" s="51">
        <f t="shared" si="16"/>
        <v>0</v>
      </c>
      <c r="I74" s="51">
        <f t="shared" si="16"/>
        <v>20000</v>
      </c>
      <c r="J74" s="51">
        <f t="shared" si="16"/>
        <v>20000</v>
      </c>
    </row>
    <row r="75" spans="1:12" ht="31.5" x14ac:dyDescent="0.3">
      <c r="A75" s="90" t="s">
        <v>73</v>
      </c>
      <c r="B75" s="38">
        <v>2231</v>
      </c>
      <c r="C75" s="54"/>
      <c r="D75" s="54">
        <f>F75</f>
        <v>40000</v>
      </c>
      <c r="E75" s="54">
        <f>F75</f>
        <v>40000</v>
      </c>
      <c r="F75" s="65">
        <f t="shared" si="14"/>
        <v>40000</v>
      </c>
      <c r="G75" s="55"/>
      <c r="H75" s="56"/>
      <c r="I75" s="56">
        <v>20000</v>
      </c>
      <c r="J75" s="56">
        <v>20000</v>
      </c>
    </row>
    <row r="76" spans="1:12" x14ac:dyDescent="0.3">
      <c r="A76" s="53" t="s">
        <v>74</v>
      </c>
      <c r="B76" s="38">
        <f t="shared" ref="B76:B78" si="17">B75+1</f>
        <v>2232</v>
      </c>
      <c r="C76" s="54"/>
      <c r="D76" s="54"/>
      <c r="E76" s="54"/>
      <c r="F76" s="65">
        <f t="shared" si="14"/>
        <v>0</v>
      </c>
      <c r="G76" s="55"/>
      <c r="H76" s="56"/>
      <c r="I76" s="56"/>
      <c r="J76" s="56"/>
    </row>
    <row r="77" spans="1:12" ht="17.45" customHeight="1" x14ac:dyDescent="0.3">
      <c r="A77" s="53" t="s">
        <v>75</v>
      </c>
      <c r="B77" s="38">
        <f t="shared" si="17"/>
        <v>2233</v>
      </c>
      <c r="C77" s="54"/>
      <c r="D77" s="54"/>
      <c r="E77" s="54"/>
      <c r="F77" s="65">
        <f t="shared" si="14"/>
        <v>0</v>
      </c>
      <c r="G77" s="55"/>
      <c r="H77" s="56"/>
      <c r="I77" s="56"/>
      <c r="J77" s="56"/>
    </row>
    <row r="78" spans="1:12" ht="17.45" customHeight="1" x14ac:dyDescent="0.3">
      <c r="A78" s="53" t="s">
        <v>76</v>
      </c>
      <c r="B78" s="38">
        <f t="shared" si="17"/>
        <v>2234</v>
      </c>
      <c r="C78" s="54"/>
      <c r="D78" s="54">
        <f>F78</f>
        <v>550000</v>
      </c>
      <c r="E78" s="54">
        <f>F78</f>
        <v>550000</v>
      </c>
      <c r="F78" s="65">
        <f t="shared" si="14"/>
        <v>550000</v>
      </c>
      <c r="G78" s="55">
        <v>550000</v>
      </c>
      <c r="H78" s="56"/>
      <c r="I78" s="56"/>
      <c r="J78" s="56"/>
    </row>
    <row r="79" spans="1:12" ht="31.5" x14ac:dyDescent="0.3">
      <c r="A79" s="45" t="s">
        <v>78</v>
      </c>
      <c r="B79" s="92">
        <v>2300</v>
      </c>
      <c r="C79" s="51">
        <f t="shared" ref="C79:J79" si="18">C80+C84</f>
        <v>0</v>
      </c>
      <c r="D79" s="51">
        <f t="shared" si="18"/>
        <v>0</v>
      </c>
      <c r="E79" s="51">
        <f t="shared" si="18"/>
        <v>0</v>
      </c>
      <c r="F79" s="51">
        <f t="shared" si="18"/>
        <v>0</v>
      </c>
      <c r="G79" s="51">
        <f t="shared" si="18"/>
        <v>0</v>
      </c>
      <c r="H79" s="51">
        <f t="shared" si="18"/>
        <v>0</v>
      </c>
      <c r="I79" s="51">
        <f t="shared" si="18"/>
        <v>0</v>
      </c>
      <c r="J79" s="51">
        <f t="shared" si="18"/>
        <v>0</v>
      </c>
    </row>
    <row r="80" spans="1:12" ht="16.899999999999999" customHeight="1" x14ac:dyDescent="0.3">
      <c r="A80" s="85" t="s">
        <v>59</v>
      </c>
      <c r="B80" s="92">
        <f>B61+100</f>
        <v>2310</v>
      </c>
      <c r="C80" s="51">
        <f>C81+C82+C83</f>
        <v>0</v>
      </c>
      <c r="D80" s="51">
        <f t="shared" ref="D80:J80" si="19">D81+D82+D83</f>
        <v>0</v>
      </c>
      <c r="E80" s="51">
        <f t="shared" si="19"/>
        <v>0</v>
      </c>
      <c r="F80" s="51">
        <f t="shared" si="19"/>
        <v>0</v>
      </c>
      <c r="G80" s="51">
        <f t="shared" si="19"/>
        <v>0</v>
      </c>
      <c r="H80" s="51">
        <f t="shared" si="19"/>
        <v>0</v>
      </c>
      <c r="I80" s="51">
        <f t="shared" si="19"/>
        <v>0</v>
      </c>
      <c r="J80" s="51">
        <f t="shared" si="19"/>
        <v>0</v>
      </c>
    </row>
    <row r="81" spans="1:10" ht="16.899999999999999" customHeight="1" x14ac:dyDescent="0.3">
      <c r="A81" s="53" t="s">
        <v>62</v>
      </c>
      <c r="B81" s="38">
        <v>2311</v>
      </c>
      <c r="C81" s="54"/>
      <c r="D81" s="54"/>
      <c r="E81" s="54"/>
      <c r="F81" s="65">
        <f t="shared" ref="F81:F88" si="20">G81+H81+I81+J81</f>
        <v>0</v>
      </c>
      <c r="G81" s="55"/>
      <c r="H81" s="56"/>
      <c r="I81" s="56"/>
      <c r="J81" s="56"/>
    </row>
    <row r="82" spans="1:10" ht="16.899999999999999" customHeight="1" x14ac:dyDescent="0.3">
      <c r="A82" s="53" t="s">
        <v>63</v>
      </c>
      <c r="B82" s="38">
        <f t="shared" ref="B82" si="21">B81+1</f>
        <v>2312</v>
      </c>
      <c r="C82" s="54"/>
      <c r="D82" s="54"/>
      <c r="E82" s="54"/>
      <c r="F82" s="65">
        <f t="shared" si="20"/>
        <v>0</v>
      </c>
      <c r="G82" s="55"/>
      <c r="H82" s="56"/>
      <c r="I82" s="56"/>
      <c r="J82" s="56"/>
    </row>
    <row r="83" spans="1:10" x14ac:dyDescent="0.3">
      <c r="A83" s="53" t="s">
        <v>65</v>
      </c>
      <c r="B83" s="38">
        <v>2313</v>
      </c>
      <c r="C83" s="54"/>
      <c r="D83" s="54"/>
      <c r="E83" s="54"/>
      <c r="F83" s="65">
        <f t="shared" si="20"/>
        <v>0</v>
      </c>
      <c r="G83" s="55"/>
      <c r="H83" s="56"/>
      <c r="I83" s="56"/>
      <c r="J83" s="56"/>
    </row>
    <row r="84" spans="1:10" ht="16.5" customHeight="1" x14ac:dyDescent="0.3">
      <c r="A84" s="45" t="s">
        <v>72</v>
      </c>
      <c r="B84" s="92">
        <v>2330</v>
      </c>
      <c r="C84" s="51">
        <f>C85+C86+C87+C88</f>
        <v>0</v>
      </c>
      <c r="D84" s="51">
        <f t="shared" ref="D84:J84" si="22">D85+D86+D87+D88</f>
        <v>0</v>
      </c>
      <c r="E84" s="51">
        <f t="shared" si="22"/>
        <v>0</v>
      </c>
      <c r="F84" s="51">
        <f t="shared" si="22"/>
        <v>0</v>
      </c>
      <c r="G84" s="51">
        <f t="shared" si="22"/>
        <v>0</v>
      </c>
      <c r="H84" s="51">
        <f t="shared" si="22"/>
        <v>0</v>
      </c>
      <c r="I84" s="51">
        <f t="shared" si="22"/>
        <v>0</v>
      </c>
      <c r="J84" s="51">
        <f t="shared" si="22"/>
        <v>0</v>
      </c>
    </row>
    <row r="85" spans="1:10" ht="31.5" x14ac:dyDescent="0.3">
      <c r="A85" s="90" t="s">
        <v>73</v>
      </c>
      <c r="B85" s="38">
        <v>2331</v>
      </c>
      <c r="C85" s="54"/>
      <c r="D85" s="54"/>
      <c r="E85" s="54"/>
      <c r="F85" s="65">
        <f t="shared" si="20"/>
        <v>0</v>
      </c>
      <c r="G85" s="55"/>
      <c r="H85" s="56"/>
      <c r="I85" s="56"/>
      <c r="J85" s="56"/>
    </row>
    <row r="86" spans="1:10" ht="19.149999999999999" customHeight="1" x14ac:dyDescent="0.3">
      <c r="A86" s="53" t="s">
        <v>74</v>
      </c>
      <c r="B86" s="38">
        <f t="shared" ref="B86:B88" si="23">B85+1</f>
        <v>2332</v>
      </c>
      <c r="C86" s="54"/>
      <c r="D86" s="54"/>
      <c r="E86" s="54"/>
      <c r="F86" s="65">
        <f t="shared" si="20"/>
        <v>0</v>
      </c>
      <c r="G86" s="55"/>
      <c r="H86" s="56"/>
      <c r="I86" s="56"/>
      <c r="J86" s="56"/>
    </row>
    <row r="87" spans="1:10" ht="19.149999999999999" customHeight="1" x14ac:dyDescent="0.3">
      <c r="A87" s="53" t="s">
        <v>75</v>
      </c>
      <c r="B87" s="38">
        <f t="shared" si="23"/>
        <v>2333</v>
      </c>
      <c r="C87" s="54"/>
      <c r="D87" s="54"/>
      <c r="E87" s="54"/>
      <c r="F87" s="65">
        <f t="shared" si="20"/>
        <v>0</v>
      </c>
      <c r="G87" s="55"/>
      <c r="H87" s="56"/>
      <c r="I87" s="56"/>
      <c r="J87" s="56"/>
    </row>
    <row r="88" spans="1:10" ht="16.899999999999999" customHeight="1" x14ac:dyDescent="0.3">
      <c r="A88" s="53" t="s">
        <v>79</v>
      </c>
      <c r="B88" s="38">
        <f t="shared" si="23"/>
        <v>2334</v>
      </c>
      <c r="C88" s="54"/>
      <c r="D88" s="54"/>
      <c r="E88" s="54"/>
      <c r="F88" s="65">
        <f t="shared" si="20"/>
        <v>0</v>
      </c>
      <c r="G88" s="55"/>
      <c r="H88" s="56"/>
      <c r="I88" s="56"/>
      <c r="J88" s="56"/>
    </row>
    <row r="89" spans="1:10" x14ac:dyDescent="0.3">
      <c r="A89" s="45" t="s">
        <v>80</v>
      </c>
      <c r="B89" s="92">
        <v>2400</v>
      </c>
      <c r="C89" s="51">
        <f t="shared" ref="C89:J89" si="24">C90+C104</f>
        <v>0</v>
      </c>
      <c r="D89" s="51">
        <f t="shared" si="24"/>
        <v>1657743.4699999997</v>
      </c>
      <c r="E89" s="51">
        <f t="shared" si="24"/>
        <v>1657743.4699999997</v>
      </c>
      <c r="F89" s="51">
        <f t="shared" si="24"/>
        <v>1657743.4699999997</v>
      </c>
      <c r="G89" s="51">
        <f t="shared" si="24"/>
        <v>216370.39</v>
      </c>
      <c r="H89" s="51">
        <f t="shared" si="24"/>
        <v>307756.68</v>
      </c>
      <c r="I89" s="51">
        <f t="shared" si="24"/>
        <v>359727.8</v>
      </c>
      <c r="J89" s="51">
        <f t="shared" si="24"/>
        <v>773888.6</v>
      </c>
    </row>
    <row r="90" spans="1:10" ht="16.899999999999999" customHeight="1" x14ac:dyDescent="0.3">
      <c r="A90" s="85" t="s">
        <v>59</v>
      </c>
      <c r="B90" s="92">
        <f>B80+100</f>
        <v>2410</v>
      </c>
      <c r="C90" s="51">
        <f>C91+C92+C93+C94+C95+C96+C97+C98+C99+C100+C101+C103+C102</f>
        <v>0</v>
      </c>
      <c r="D90" s="51">
        <f t="shared" ref="D90:J90" si="25">D91+D92+D93+D94+D95+D96+D97+D98+D99+D100+D101+D103+D102</f>
        <v>1657743.4699999997</v>
      </c>
      <c r="E90" s="51">
        <f t="shared" si="25"/>
        <v>1657743.4699999997</v>
      </c>
      <c r="F90" s="51">
        <f t="shared" si="25"/>
        <v>1657743.4699999997</v>
      </c>
      <c r="G90" s="51">
        <f t="shared" si="25"/>
        <v>216370.39</v>
      </c>
      <c r="H90" s="51">
        <f t="shared" si="25"/>
        <v>307756.68</v>
      </c>
      <c r="I90" s="51">
        <f t="shared" si="25"/>
        <v>359727.8</v>
      </c>
      <c r="J90" s="51">
        <f t="shared" si="25"/>
        <v>773888.6</v>
      </c>
    </row>
    <row r="91" spans="1:10" ht="16.899999999999999" customHeight="1" x14ac:dyDescent="0.3">
      <c r="A91" s="53" t="s">
        <v>60</v>
      </c>
      <c r="B91" s="88">
        <v>2411</v>
      </c>
      <c r="C91" s="54"/>
      <c r="D91" s="54"/>
      <c r="E91" s="54"/>
      <c r="F91" s="65">
        <f t="shared" ref="F91:F109" si="26">G91+H91+I91+J91</f>
        <v>0</v>
      </c>
      <c r="G91" s="55"/>
      <c r="H91" s="56"/>
      <c r="I91" s="56"/>
      <c r="J91" s="56"/>
    </row>
    <row r="92" spans="1:10" ht="16.899999999999999" customHeight="1" x14ac:dyDescent="0.3">
      <c r="A92" s="53" t="s">
        <v>61</v>
      </c>
      <c r="B92" s="38">
        <f t="shared" ref="B92:B101" si="27">B91+1</f>
        <v>2412</v>
      </c>
      <c r="C92" s="54"/>
      <c r="D92" s="54"/>
      <c r="E92" s="54"/>
      <c r="F92" s="65">
        <f t="shared" si="26"/>
        <v>0</v>
      </c>
      <c r="G92" s="55"/>
      <c r="H92" s="56"/>
      <c r="I92" s="56"/>
      <c r="J92" s="56"/>
    </row>
    <row r="93" spans="1:10" ht="16.899999999999999" customHeight="1" x14ac:dyDescent="0.3">
      <c r="A93" s="53" t="s">
        <v>62</v>
      </c>
      <c r="B93" s="38">
        <f t="shared" si="27"/>
        <v>2413</v>
      </c>
      <c r="C93" s="54"/>
      <c r="D93" s="54"/>
      <c r="E93" s="54"/>
      <c r="F93" s="65">
        <f t="shared" si="26"/>
        <v>0</v>
      </c>
      <c r="G93" s="55"/>
      <c r="H93" s="56"/>
      <c r="I93" s="56"/>
      <c r="J93" s="56"/>
    </row>
    <row r="94" spans="1:10" ht="16.899999999999999" customHeight="1" x14ac:dyDescent="0.3">
      <c r="A94" s="53" t="s">
        <v>63</v>
      </c>
      <c r="B94" s="38">
        <f t="shared" si="27"/>
        <v>2414</v>
      </c>
      <c r="C94" s="54"/>
      <c r="D94" s="54"/>
      <c r="E94" s="54"/>
      <c r="F94" s="65">
        <f t="shared" si="26"/>
        <v>0</v>
      </c>
      <c r="G94" s="55"/>
      <c r="H94" s="56"/>
      <c r="I94" s="56"/>
      <c r="J94" s="56"/>
    </row>
    <row r="95" spans="1:10" ht="16.899999999999999" customHeight="1" x14ac:dyDescent="0.3">
      <c r="A95" s="53" t="s">
        <v>64</v>
      </c>
      <c r="B95" s="38">
        <f t="shared" si="27"/>
        <v>2415</v>
      </c>
      <c r="C95" s="54"/>
      <c r="D95" s="54"/>
      <c r="E95" s="54"/>
      <c r="F95" s="65">
        <f t="shared" si="26"/>
        <v>0</v>
      </c>
      <c r="G95" s="55"/>
      <c r="H95" s="56"/>
      <c r="I95" s="56"/>
      <c r="J95" s="56"/>
    </row>
    <row r="96" spans="1:10" ht="16.899999999999999" customHeight="1" x14ac:dyDescent="0.3">
      <c r="A96" s="53" t="s">
        <v>65</v>
      </c>
      <c r="B96" s="38">
        <f t="shared" si="27"/>
        <v>2416</v>
      </c>
      <c r="C96" s="54"/>
      <c r="D96" s="54"/>
      <c r="E96" s="54"/>
      <c r="F96" s="65">
        <f t="shared" si="26"/>
        <v>0</v>
      </c>
      <c r="G96" s="55"/>
      <c r="H96" s="56"/>
      <c r="I96" s="56"/>
      <c r="J96" s="56"/>
    </row>
    <row r="97" spans="1:11" ht="16.899999999999999" customHeight="1" x14ac:dyDescent="0.3">
      <c r="A97" s="53" t="s">
        <v>66</v>
      </c>
      <c r="B97" s="38">
        <f t="shared" si="27"/>
        <v>2417</v>
      </c>
      <c r="C97" s="54"/>
      <c r="D97" s="54"/>
      <c r="E97" s="54"/>
      <c r="F97" s="65">
        <f t="shared" si="26"/>
        <v>0</v>
      </c>
      <c r="G97" s="55"/>
      <c r="H97" s="56"/>
      <c r="I97" s="56"/>
      <c r="J97" s="56"/>
    </row>
    <row r="98" spans="1:11" ht="16.899999999999999" customHeight="1" x14ac:dyDescent="0.3">
      <c r="A98" s="53" t="s">
        <v>67</v>
      </c>
      <c r="B98" s="38">
        <f t="shared" si="27"/>
        <v>2418</v>
      </c>
      <c r="C98" s="54"/>
      <c r="D98" s="54">
        <f>F98</f>
        <v>367241.11</v>
      </c>
      <c r="E98" s="54">
        <f>F98</f>
        <v>367241.11</v>
      </c>
      <c r="F98" s="65">
        <f t="shared" si="26"/>
        <v>367241.11</v>
      </c>
      <c r="G98" s="55"/>
      <c r="H98" s="56">
        <v>2241.11</v>
      </c>
      <c r="I98" s="56">
        <v>65000</v>
      </c>
      <c r="J98" s="56">
        <v>300000</v>
      </c>
    </row>
    <row r="99" spans="1:11" ht="31.5" x14ac:dyDescent="0.3">
      <c r="A99" s="90" t="s">
        <v>68</v>
      </c>
      <c r="B99" s="38">
        <f t="shared" si="27"/>
        <v>2419</v>
      </c>
      <c r="C99" s="54"/>
      <c r="D99" s="54"/>
      <c r="E99" s="54"/>
      <c r="F99" s="65">
        <f t="shared" si="26"/>
        <v>0</v>
      </c>
      <c r="G99" s="55"/>
      <c r="H99" s="56"/>
      <c r="I99" s="56"/>
      <c r="J99" s="56"/>
    </row>
    <row r="100" spans="1:11" ht="16.899999999999999" customHeight="1" x14ac:dyDescent="0.3">
      <c r="A100" s="53" t="s">
        <v>69</v>
      </c>
      <c r="B100" s="38">
        <f>B99+1</f>
        <v>2420</v>
      </c>
      <c r="C100" s="54"/>
      <c r="D100" s="54"/>
      <c r="E100" s="54"/>
      <c r="F100" s="65">
        <f t="shared" si="26"/>
        <v>0</v>
      </c>
      <c r="G100" s="55"/>
      <c r="H100" s="56"/>
      <c r="I100" s="56"/>
      <c r="J100" s="56"/>
    </row>
    <row r="101" spans="1:11" ht="16.899999999999999" customHeight="1" x14ac:dyDescent="0.3">
      <c r="A101" s="53" t="s">
        <v>70</v>
      </c>
      <c r="B101" s="38">
        <f t="shared" si="27"/>
        <v>2421</v>
      </c>
      <c r="C101" s="54"/>
      <c r="D101" s="54"/>
      <c r="E101" s="54"/>
      <c r="F101" s="65">
        <f t="shared" si="26"/>
        <v>0</v>
      </c>
      <c r="G101" s="55"/>
      <c r="H101" s="56"/>
      <c r="I101" s="56"/>
      <c r="J101" s="56"/>
    </row>
    <row r="102" spans="1:11" ht="16.899999999999999" customHeight="1" x14ac:dyDescent="0.3">
      <c r="A102" s="93" t="s">
        <v>81</v>
      </c>
      <c r="B102" s="38">
        <v>2422</v>
      </c>
      <c r="C102" s="54"/>
      <c r="D102" s="54">
        <f>F102</f>
        <v>1290502.3599999999</v>
      </c>
      <c r="E102" s="54">
        <f>F102</f>
        <v>1290502.3599999999</v>
      </c>
      <c r="F102" s="65">
        <f t="shared" si="26"/>
        <v>1290502.3599999999</v>
      </c>
      <c r="G102" s="55">
        <v>216370.39</v>
      </c>
      <c r="H102" s="56">
        <v>305515.57</v>
      </c>
      <c r="I102" s="56">
        <v>294727.8</v>
      </c>
      <c r="J102" s="56">
        <v>473888.6</v>
      </c>
    </row>
    <row r="103" spans="1:11" ht="16.899999999999999" customHeight="1" x14ac:dyDescent="0.3">
      <c r="A103" s="53" t="s">
        <v>71</v>
      </c>
      <c r="B103" s="38">
        <v>2423</v>
      </c>
      <c r="C103" s="54"/>
      <c r="D103" s="54"/>
      <c r="E103" s="54"/>
      <c r="F103" s="65">
        <f t="shared" si="26"/>
        <v>0</v>
      </c>
      <c r="G103" s="55"/>
      <c r="H103" s="56"/>
      <c r="I103" s="56"/>
      <c r="J103" s="56"/>
    </row>
    <row r="104" spans="1:11" ht="16.899999999999999" customHeight="1" x14ac:dyDescent="0.3">
      <c r="A104" s="45" t="s">
        <v>72</v>
      </c>
      <c r="B104" s="92">
        <f>B84+100</f>
        <v>2430</v>
      </c>
      <c r="C104" s="51">
        <f t="shared" ref="C104:J104" si="28">C105+C106+C107+C108</f>
        <v>0</v>
      </c>
      <c r="D104" s="51">
        <f t="shared" si="28"/>
        <v>0</v>
      </c>
      <c r="E104" s="51">
        <f t="shared" si="28"/>
        <v>0</v>
      </c>
      <c r="F104" s="51">
        <f t="shared" si="28"/>
        <v>0</v>
      </c>
      <c r="G104" s="51">
        <f t="shared" si="28"/>
        <v>0</v>
      </c>
      <c r="H104" s="51">
        <f t="shared" si="28"/>
        <v>0</v>
      </c>
      <c r="I104" s="51">
        <f t="shared" si="28"/>
        <v>0</v>
      </c>
      <c r="J104" s="51">
        <f t="shared" si="28"/>
        <v>0</v>
      </c>
    </row>
    <row r="105" spans="1:11" ht="31.5" x14ac:dyDescent="0.3">
      <c r="A105" s="90" t="s">
        <v>73</v>
      </c>
      <c r="B105" s="38">
        <v>2431</v>
      </c>
      <c r="C105" s="54"/>
      <c r="D105" s="54"/>
      <c r="E105" s="54"/>
      <c r="F105" s="65">
        <f t="shared" si="26"/>
        <v>0</v>
      </c>
      <c r="G105" s="55"/>
      <c r="H105" s="56"/>
      <c r="I105" s="56"/>
      <c r="J105" s="56"/>
    </row>
    <row r="106" spans="1:11" ht="16.899999999999999" customHeight="1" x14ac:dyDescent="0.3">
      <c r="A106" s="53" t="s">
        <v>74</v>
      </c>
      <c r="B106" s="38">
        <f t="shared" ref="B106:B107" si="29">B105+1</f>
        <v>2432</v>
      </c>
      <c r="C106" s="54"/>
      <c r="D106" s="54"/>
      <c r="E106" s="54"/>
      <c r="F106" s="65">
        <f t="shared" si="26"/>
        <v>0</v>
      </c>
      <c r="G106" s="55"/>
      <c r="H106" s="56"/>
      <c r="I106" s="56"/>
      <c r="J106" s="56"/>
    </row>
    <row r="107" spans="1:11" ht="16.899999999999999" customHeight="1" x14ac:dyDescent="0.3">
      <c r="A107" s="53" t="s">
        <v>75</v>
      </c>
      <c r="B107" s="38">
        <f t="shared" si="29"/>
        <v>2433</v>
      </c>
      <c r="C107" s="54"/>
      <c r="D107" s="54"/>
      <c r="E107" s="54"/>
      <c r="F107" s="65">
        <f t="shared" si="26"/>
        <v>0</v>
      </c>
      <c r="G107" s="55"/>
      <c r="H107" s="56"/>
      <c r="I107" s="56"/>
      <c r="J107" s="56"/>
    </row>
    <row r="108" spans="1:11" ht="16.899999999999999" customHeight="1" x14ac:dyDescent="0.3">
      <c r="A108" s="53" t="s">
        <v>79</v>
      </c>
      <c r="B108" s="38">
        <f>B107+1</f>
        <v>2434</v>
      </c>
      <c r="C108" s="54"/>
      <c r="D108" s="54"/>
      <c r="E108" s="54"/>
      <c r="F108" s="65">
        <f t="shared" si="26"/>
        <v>0</v>
      </c>
      <c r="G108" s="55"/>
      <c r="H108" s="56"/>
      <c r="I108" s="56"/>
      <c r="J108" s="56"/>
    </row>
    <row r="109" spans="1:11" ht="16.899999999999999" customHeight="1" x14ac:dyDescent="0.3">
      <c r="A109" s="45" t="s">
        <v>82</v>
      </c>
      <c r="B109" s="92">
        <v>2440</v>
      </c>
      <c r="C109" s="54"/>
      <c r="D109" s="54">
        <f>F109</f>
        <v>1000000</v>
      </c>
      <c r="E109" s="54">
        <f>F109</f>
        <v>1000000</v>
      </c>
      <c r="F109" s="65">
        <f t="shared" si="26"/>
        <v>1000000</v>
      </c>
      <c r="G109" s="94">
        <v>250000</v>
      </c>
      <c r="H109" s="95">
        <v>250000</v>
      </c>
      <c r="I109" s="95">
        <v>250000</v>
      </c>
      <c r="J109" s="95">
        <v>250000</v>
      </c>
    </row>
    <row r="110" spans="1:11" ht="16.899999999999999" customHeight="1" x14ac:dyDescent="0.3">
      <c r="A110" s="45" t="s">
        <v>83</v>
      </c>
      <c r="B110" s="92">
        <v>2500</v>
      </c>
      <c r="C110" s="51">
        <f t="shared" ref="C110:J110" si="30">C89+C79+C60+C41+C109</f>
        <v>0</v>
      </c>
      <c r="D110" s="51">
        <f t="shared" si="30"/>
        <v>35646231.140000001</v>
      </c>
      <c r="E110" s="51">
        <f t="shared" si="30"/>
        <v>35646231.140000001</v>
      </c>
      <c r="F110" s="51">
        <f t="shared" si="30"/>
        <v>35646231.140000001</v>
      </c>
      <c r="G110" s="51">
        <f t="shared" si="30"/>
        <v>7639013.5299999993</v>
      </c>
      <c r="H110" s="51">
        <f t="shared" si="30"/>
        <v>9211166.1900000013</v>
      </c>
      <c r="I110" s="51">
        <f t="shared" si="30"/>
        <v>8546509.2800000012</v>
      </c>
      <c r="J110" s="51">
        <f t="shared" si="30"/>
        <v>10249542.140000001</v>
      </c>
    </row>
    <row r="111" spans="1:11" ht="15" customHeight="1" x14ac:dyDescent="0.3">
      <c r="A111" s="42" t="s">
        <v>84</v>
      </c>
      <c r="B111" s="43"/>
      <c r="C111" s="43"/>
      <c r="D111" s="43"/>
      <c r="E111" s="43"/>
      <c r="F111" s="43"/>
      <c r="G111" s="43"/>
      <c r="H111" s="43"/>
      <c r="I111" s="43"/>
      <c r="J111" s="44"/>
    </row>
    <row r="112" spans="1:11" ht="23.45" customHeight="1" x14ac:dyDescent="0.3">
      <c r="A112" s="45" t="s">
        <v>85</v>
      </c>
      <c r="B112" s="96">
        <v>3000</v>
      </c>
      <c r="C112" s="60">
        <f t="shared" ref="C112:J112" si="31">C39-C110</f>
        <v>0</v>
      </c>
      <c r="D112" s="60">
        <f t="shared" si="31"/>
        <v>1642022.3400000036</v>
      </c>
      <c r="E112" s="60">
        <f t="shared" si="31"/>
        <v>1642022.3400000036</v>
      </c>
      <c r="F112" s="60">
        <f>F39-F110</f>
        <v>1642022.3400000036</v>
      </c>
      <c r="G112" s="60">
        <f t="shared" si="31"/>
        <v>1342407.4800000004</v>
      </c>
      <c r="H112" s="60">
        <f t="shared" si="31"/>
        <v>215194.82999999821</v>
      </c>
      <c r="I112" s="60">
        <f t="shared" si="31"/>
        <v>540701.25</v>
      </c>
      <c r="J112" s="60">
        <f t="shared" si="31"/>
        <v>-456281.22000000067</v>
      </c>
      <c r="K112" s="57"/>
    </row>
    <row r="113" spans="1:10" ht="17.45" customHeight="1" x14ac:dyDescent="0.3">
      <c r="A113" s="53" t="s">
        <v>86</v>
      </c>
      <c r="B113" s="40">
        <v>3100</v>
      </c>
      <c r="C113" s="97">
        <f>C112-C114</f>
        <v>0</v>
      </c>
      <c r="D113" s="97">
        <f t="shared" ref="D113:J113" si="32">D112-D114</f>
        <v>1642022.3400000036</v>
      </c>
      <c r="E113" s="97">
        <f t="shared" si="32"/>
        <v>1642022.3400000036</v>
      </c>
      <c r="F113" s="97">
        <f t="shared" si="32"/>
        <v>1642022.3400000036</v>
      </c>
      <c r="G113" s="97">
        <f t="shared" si="32"/>
        <v>1342407.4800000004</v>
      </c>
      <c r="H113" s="97">
        <f t="shared" si="32"/>
        <v>215194.82999999821</v>
      </c>
      <c r="I113" s="97">
        <f t="shared" si="32"/>
        <v>540701.25</v>
      </c>
      <c r="J113" s="97">
        <f t="shared" si="32"/>
        <v>-456281.22000000067</v>
      </c>
    </row>
    <row r="114" spans="1:10" ht="16.149999999999999" customHeight="1" x14ac:dyDescent="0.3">
      <c r="A114" s="98" t="s">
        <v>87</v>
      </c>
      <c r="B114" s="40">
        <v>3200</v>
      </c>
      <c r="C114" s="99"/>
      <c r="D114" s="99"/>
      <c r="E114" s="99"/>
      <c r="F114" s="99"/>
      <c r="G114" s="75"/>
      <c r="H114" s="76"/>
      <c r="I114" s="76"/>
      <c r="J114" s="76"/>
    </row>
    <row r="115" spans="1:10" ht="16.899999999999999" customHeight="1" x14ac:dyDescent="0.3">
      <c r="A115" s="42" t="s">
        <v>88</v>
      </c>
      <c r="B115" s="43"/>
      <c r="C115" s="43"/>
      <c r="D115" s="43"/>
      <c r="E115" s="43"/>
      <c r="F115" s="43"/>
      <c r="G115" s="43"/>
      <c r="H115" s="43"/>
      <c r="I115" s="43"/>
      <c r="J115" s="44"/>
    </row>
    <row r="116" spans="1:10" ht="16.899999999999999" customHeight="1" x14ac:dyDescent="0.3">
      <c r="A116" s="100" t="s">
        <v>89</v>
      </c>
      <c r="B116" s="38">
        <v>4110</v>
      </c>
      <c r="C116" s="54"/>
      <c r="D116" s="54">
        <f>F116</f>
        <v>0</v>
      </c>
      <c r="E116" s="54">
        <f>F116</f>
        <v>0</v>
      </c>
      <c r="F116" s="54">
        <f>G116+H116+I116+J116</f>
        <v>0</v>
      </c>
      <c r="G116" s="55"/>
      <c r="H116" s="56"/>
      <c r="I116" s="56"/>
      <c r="J116" s="56"/>
    </row>
    <row r="117" spans="1:10" x14ac:dyDescent="0.3">
      <c r="A117" s="100" t="s">
        <v>90</v>
      </c>
      <c r="B117" s="38">
        <v>4120</v>
      </c>
      <c r="C117" s="54"/>
      <c r="D117" s="54">
        <f>F117</f>
        <v>269843.15000000002</v>
      </c>
      <c r="E117" s="54">
        <f>F117</f>
        <v>269843.15000000002</v>
      </c>
      <c r="F117" s="54">
        <f>G117+H117+I117+J117</f>
        <v>269843.15000000002</v>
      </c>
      <c r="G117" s="55">
        <v>57211.69</v>
      </c>
      <c r="H117" s="56">
        <v>69574.5</v>
      </c>
      <c r="I117" s="56">
        <v>73226.740000000005</v>
      </c>
      <c r="J117" s="56">
        <v>69830.22</v>
      </c>
    </row>
    <row r="118" spans="1:10" x14ac:dyDescent="0.3">
      <c r="A118" s="100" t="s">
        <v>91</v>
      </c>
      <c r="B118" s="38">
        <v>4130</v>
      </c>
      <c r="C118" s="54"/>
      <c r="D118" s="54"/>
      <c r="E118" s="54"/>
      <c r="F118" s="54">
        <f t="shared" ref="F118:F121" si="33">G118+H118+I118+J118</f>
        <v>0</v>
      </c>
      <c r="G118" s="55"/>
      <c r="H118" s="56"/>
      <c r="I118" s="56"/>
      <c r="J118" s="56"/>
    </row>
    <row r="119" spans="1:10" ht="18" customHeight="1" x14ac:dyDescent="0.3">
      <c r="A119" s="100" t="s">
        <v>92</v>
      </c>
      <c r="B119" s="38">
        <v>4140</v>
      </c>
      <c r="C119" s="54"/>
      <c r="D119" s="54">
        <f>F119</f>
        <v>3239764.92</v>
      </c>
      <c r="E119" s="54">
        <f>F119</f>
        <v>3239764.92</v>
      </c>
      <c r="F119" s="54">
        <f t="shared" si="33"/>
        <v>3239764.92</v>
      </c>
      <c r="G119" s="55">
        <v>685572.39</v>
      </c>
      <c r="H119" s="56">
        <v>864270.03</v>
      </c>
      <c r="I119" s="56">
        <v>851034.24</v>
      </c>
      <c r="J119" s="56">
        <v>838888.26</v>
      </c>
    </row>
    <row r="120" spans="1:10" ht="31.5" x14ac:dyDescent="0.3">
      <c r="A120" s="53" t="s">
        <v>93</v>
      </c>
      <c r="B120" s="38">
        <v>4150</v>
      </c>
      <c r="C120" s="54"/>
      <c r="D120" s="54"/>
      <c r="E120" s="54"/>
      <c r="F120" s="54">
        <f t="shared" si="33"/>
        <v>3973502.8699999996</v>
      </c>
      <c r="G120" s="55">
        <v>822911.58</v>
      </c>
      <c r="H120" s="56">
        <f>H44+H63</f>
        <v>1118783.43</v>
      </c>
      <c r="I120" s="56">
        <f>I44+I63</f>
        <v>942890.34000000008</v>
      </c>
      <c r="J120" s="56">
        <f>J44+J63</f>
        <v>1088917.52</v>
      </c>
    </row>
    <row r="121" spans="1:10" x14ac:dyDescent="0.3">
      <c r="A121" s="100" t="s">
        <v>94</v>
      </c>
      <c r="B121" s="38">
        <v>4160</v>
      </c>
      <c r="C121" s="54"/>
      <c r="D121" s="54"/>
      <c r="E121" s="54"/>
      <c r="F121" s="54">
        <f t="shared" si="33"/>
        <v>0</v>
      </c>
      <c r="G121" s="55"/>
      <c r="H121" s="56"/>
      <c r="I121" s="56"/>
      <c r="J121" s="56"/>
    </row>
    <row r="122" spans="1:10" ht="24.6" customHeight="1" x14ac:dyDescent="0.3">
      <c r="A122" s="101" t="s">
        <v>95</v>
      </c>
      <c r="B122" s="80">
        <v>4200</v>
      </c>
      <c r="C122" s="81">
        <f>SUM(C116:C121)</f>
        <v>0</v>
      </c>
      <c r="D122" s="81">
        <f t="shared" ref="D122:J122" si="34">SUM(D116:D121)</f>
        <v>3509608.07</v>
      </c>
      <c r="E122" s="81">
        <f t="shared" si="34"/>
        <v>3509608.07</v>
      </c>
      <c r="F122" s="81">
        <f t="shared" si="34"/>
        <v>7483110.9399999995</v>
      </c>
      <c r="G122" s="81">
        <f t="shared" si="34"/>
        <v>1565695.6600000001</v>
      </c>
      <c r="H122" s="81">
        <f t="shared" si="34"/>
        <v>2052627.96</v>
      </c>
      <c r="I122" s="81">
        <f t="shared" si="34"/>
        <v>1867151.32</v>
      </c>
      <c r="J122" s="81">
        <f t="shared" si="34"/>
        <v>1997636</v>
      </c>
    </row>
    <row r="123" spans="1:10" ht="16.899999999999999" customHeight="1" x14ac:dyDescent="0.3">
      <c r="A123" s="42" t="s">
        <v>96</v>
      </c>
      <c r="B123" s="43"/>
      <c r="C123" s="43"/>
      <c r="D123" s="43"/>
      <c r="E123" s="43"/>
      <c r="F123" s="43"/>
      <c r="G123" s="43"/>
      <c r="H123" s="43"/>
      <c r="I123" s="43"/>
      <c r="J123" s="44"/>
    </row>
    <row r="124" spans="1:10" ht="16.899999999999999" customHeight="1" x14ac:dyDescent="0.3">
      <c r="A124" s="102" t="s">
        <v>97</v>
      </c>
      <c r="B124" s="40">
        <v>5110</v>
      </c>
      <c r="C124" s="81">
        <f t="shared" ref="C124:J124" si="35">C91+C62+C43</f>
        <v>0</v>
      </c>
      <c r="D124" s="81">
        <f t="shared" si="35"/>
        <v>17874418</v>
      </c>
      <c r="E124" s="81">
        <f t="shared" si="35"/>
        <v>17874418</v>
      </c>
      <c r="F124" s="81">
        <f t="shared" si="35"/>
        <v>17874418</v>
      </c>
      <c r="G124" s="81">
        <f t="shared" si="35"/>
        <v>3752104.48</v>
      </c>
      <c r="H124" s="81">
        <f t="shared" si="35"/>
        <v>5140643.5199999996</v>
      </c>
      <c r="I124" s="81">
        <f t="shared" si="35"/>
        <v>4340296.75</v>
      </c>
      <c r="J124" s="81">
        <f t="shared" si="35"/>
        <v>4641373.25</v>
      </c>
    </row>
    <row r="125" spans="1:10" ht="16.899999999999999" customHeight="1" x14ac:dyDescent="0.3">
      <c r="A125" s="103" t="s">
        <v>98</v>
      </c>
      <c r="B125" s="104">
        <v>5120</v>
      </c>
      <c r="C125" s="105" t="e">
        <f>C124/C127/12</f>
        <v>#DIV/0!</v>
      </c>
      <c r="D125" s="105">
        <f t="shared" ref="D125:F125" si="36">D124/D127/12</f>
        <v>7561.0905245346876</v>
      </c>
      <c r="E125" s="105">
        <f t="shared" si="36"/>
        <v>7561.0905245346876</v>
      </c>
      <c r="F125" s="105">
        <f t="shared" si="36"/>
        <v>7561.0905245346876</v>
      </c>
      <c r="G125" s="105">
        <f>G124/G127/3</f>
        <v>6348.7385448392561</v>
      </c>
      <c r="H125" s="105">
        <f t="shared" ref="H125:J125" si="37">H124/H127/3</f>
        <v>8698.212385786801</v>
      </c>
      <c r="I125" s="105">
        <f t="shared" si="37"/>
        <v>7343.9877326565147</v>
      </c>
      <c r="J125" s="105">
        <f t="shared" si="37"/>
        <v>7853.4234348561758</v>
      </c>
    </row>
    <row r="126" spans="1:10" ht="16.899999999999999" customHeight="1" x14ac:dyDescent="0.3">
      <c r="A126" s="106"/>
      <c r="B126" s="106"/>
      <c r="C126" s="40" t="s">
        <v>99</v>
      </c>
      <c r="D126" s="40" t="s">
        <v>99</v>
      </c>
      <c r="E126" s="40"/>
      <c r="F126" s="40"/>
      <c r="G126" s="40" t="s">
        <v>99</v>
      </c>
      <c r="H126" s="41" t="s">
        <v>100</v>
      </c>
      <c r="I126" s="41" t="s">
        <v>101</v>
      </c>
      <c r="J126" s="41" t="s">
        <v>102</v>
      </c>
    </row>
    <row r="127" spans="1:10" x14ac:dyDescent="0.3">
      <c r="A127" s="107" t="s">
        <v>103</v>
      </c>
      <c r="B127" s="88">
        <v>5130</v>
      </c>
      <c r="C127" s="65"/>
      <c r="D127" s="65">
        <v>197</v>
      </c>
      <c r="E127" s="65">
        <v>197</v>
      </c>
      <c r="F127" s="65">
        <v>197</v>
      </c>
      <c r="G127" s="89">
        <v>197</v>
      </c>
      <c r="H127" s="56">
        <v>197</v>
      </c>
      <c r="I127" s="56">
        <v>197</v>
      </c>
      <c r="J127" s="56">
        <v>197</v>
      </c>
    </row>
    <row r="128" spans="1:10" x14ac:dyDescent="0.3">
      <c r="A128" s="53" t="s">
        <v>104</v>
      </c>
      <c r="B128" s="38">
        <v>5140</v>
      </c>
      <c r="C128" s="54"/>
      <c r="D128" s="54"/>
      <c r="E128" s="54"/>
      <c r="F128" s="54"/>
      <c r="G128" s="55"/>
      <c r="H128" s="56"/>
      <c r="I128" s="56"/>
      <c r="J128" s="56"/>
    </row>
    <row r="129" spans="1:10" ht="18.600000000000001" customHeight="1" x14ac:dyDescent="0.3">
      <c r="A129" s="108"/>
      <c r="B129" s="109"/>
      <c r="C129" s="109"/>
      <c r="D129" s="109"/>
      <c r="E129" s="109"/>
      <c r="F129" s="110"/>
      <c r="G129" s="110"/>
      <c r="H129" s="111"/>
      <c r="I129" s="111"/>
      <c r="J129" s="111"/>
    </row>
    <row r="130" spans="1:10" ht="21.75" customHeight="1" x14ac:dyDescent="0.3">
      <c r="A130" s="112" t="s">
        <v>105</v>
      </c>
      <c r="B130" s="113"/>
      <c r="C130" s="114"/>
      <c r="D130" s="113"/>
      <c r="E130" s="113"/>
      <c r="F130" s="114" t="s">
        <v>106</v>
      </c>
      <c r="G130" s="114"/>
    </row>
    <row r="131" spans="1:10" x14ac:dyDescent="0.3">
      <c r="A131" s="112"/>
      <c r="B131" s="113"/>
      <c r="C131" s="115" t="s">
        <v>107</v>
      </c>
      <c r="D131" s="115"/>
      <c r="E131" s="116" t="s">
        <v>108</v>
      </c>
      <c r="F131" s="116"/>
      <c r="G131" s="116"/>
    </row>
    <row r="132" spans="1:10" ht="13.9" customHeight="1" x14ac:dyDescent="0.3"/>
    <row r="133" spans="1:10" ht="13.9" customHeight="1" x14ac:dyDescent="0.3"/>
    <row r="134" spans="1:10" x14ac:dyDescent="0.3">
      <c r="A134" s="21"/>
      <c r="B134" s="21"/>
      <c r="C134" s="22"/>
      <c r="D134" s="22"/>
      <c r="E134" s="22"/>
      <c r="F134" s="22"/>
      <c r="G134" s="22"/>
      <c r="H134" s="22"/>
      <c r="I134" s="22"/>
    </row>
    <row r="135" spans="1:10" x14ac:dyDescent="0.3">
      <c r="A135" s="21"/>
      <c r="B135" s="21"/>
      <c r="C135" s="22"/>
      <c r="D135" s="22"/>
      <c r="E135" s="22"/>
      <c r="F135" s="22"/>
      <c r="G135" s="22"/>
      <c r="H135" s="22"/>
      <c r="I135" s="22"/>
    </row>
    <row r="136" spans="1:10" x14ac:dyDescent="0.3">
      <c r="A136" s="21"/>
      <c r="B136" s="21"/>
      <c r="C136" s="22"/>
      <c r="D136" s="22"/>
      <c r="E136" s="22"/>
      <c r="F136" s="22"/>
      <c r="G136" s="22"/>
      <c r="H136" s="22"/>
      <c r="I136" s="22"/>
    </row>
    <row r="137" spans="1:10" x14ac:dyDescent="0.3">
      <c r="A137" s="21"/>
      <c r="B137" s="21"/>
      <c r="C137" s="22"/>
      <c r="D137" s="22"/>
      <c r="E137" s="22"/>
      <c r="F137" s="22"/>
      <c r="G137" s="22"/>
      <c r="H137" s="22"/>
      <c r="I137" s="22"/>
    </row>
    <row r="138" spans="1:10" x14ac:dyDescent="0.3">
      <c r="A138" s="21"/>
      <c r="B138" s="21"/>
      <c r="C138" s="22"/>
      <c r="D138" s="22"/>
      <c r="E138" s="22"/>
      <c r="F138" s="22"/>
      <c r="G138" s="22"/>
      <c r="H138" s="22"/>
      <c r="I138" s="22"/>
    </row>
    <row r="139" spans="1:10" x14ac:dyDescent="0.3">
      <c r="A139" s="21"/>
      <c r="B139" s="21"/>
      <c r="C139" s="22"/>
      <c r="D139" s="22"/>
      <c r="E139" s="22"/>
      <c r="F139" s="22"/>
      <c r="G139" s="22"/>
      <c r="H139" s="22"/>
      <c r="I139" s="22"/>
    </row>
  </sheetData>
  <sheetProtection algorithmName="SHA-512" hashValue="K803/GL4PRgtzViXCVk/C0uFj2TsPpoCK+dz1TXZoicu4sMH1ty5je6dWqX/sAwVrshISiVlIwqDnVDFpwSKdg==" saltValue="z5oi7gn2IyX1WsophGQxnw==" spinCount="100000" sheet="1" objects="1" scenarios="1"/>
  <mergeCells count="27">
    <mergeCell ref="A23:J23"/>
    <mergeCell ref="A40:J40"/>
    <mergeCell ref="A111:J111"/>
    <mergeCell ref="A115:J115"/>
    <mergeCell ref="A123:J123"/>
    <mergeCell ref="E131:G131"/>
    <mergeCell ref="A17:J17"/>
    <mergeCell ref="A18:J18"/>
    <mergeCell ref="A20:A21"/>
    <mergeCell ref="B20:B21"/>
    <mergeCell ref="C20:C21"/>
    <mergeCell ref="D20:D21"/>
    <mergeCell ref="E20:E21"/>
    <mergeCell ref="F20:F21"/>
    <mergeCell ref="G20:J20"/>
    <mergeCell ref="H11:I11"/>
    <mergeCell ref="H12:I12"/>
    <mergeCell ref="H13:J13"/>
    <mergeCell ref="E14:J14"/>
    <mergeCell ref="A15:J15"/>
    <mergeCell ref="A16:J16"/>
    <mergeCell ref="G2:J2"/>
    <mergeCell ref="G3:J3"/>
    <mergeCell ref="G4:J4"/>
    <mergeCell ref="G7:I7"/>
    <mergeCell ref="H9:I9"/>
    <mergeCell ref="H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zamekonom</dc:creator>
  <cp:lastModifiedBy>zamekonom</cp:lastModifiedBy>
  <dcterms:created xsi:type="dcterms:W3CDTF">2020-02-26T09:45:07Z</dcterms:created>
  <dcterms:modified xsi:type="dcterms:W3CDTF">2020-02-26T09:46:30Z</dcterms:modified>
</cp:coreProperties>
</file>