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IN1\net\бух\розпорядження №273-р від 21.12.2019рПАСПОРТИ УТОЧНЕНІ ЗА  2019 РІК\"/>
    </mc:Choice>
  </mc:AlternateContent>
  <bookViews>
    <workbookView xWindow="480" yWindow="30" windowWidth="15570" windowHeight="11835"/>
  </bookViews>
  <sheets>
    <sheet name="паспорт" sheetId="1" r:id="rId1"/>
    <sheet name="звіт" sheetId="2" state="hidden" r:id="rId2"/>
    <sheet name="01.01.2020" sheetId="3" state="hidden" r:id="rId3"/>
  </sheets>
  <calcPr calcId="152511"/>
</workbook>
</file>

<file path=xl/calcChain.xml><?xml version="1.0" encoding="utf-8"?>
<calcChain xmlns="http://schemas.openxmlformats.org/spreadsheetml/2006/main">
  <c r="H178" i="2" l="1"/>
  <c r="H94" i="2"/>
  <c r="E94" i="2"/>
  <c r="E89" i="1" l="1"/>
  <c r="J172" i="2" l="1"/>
  <c r="H334" i="2" l="1"/>
  <c r="J334" i="2" s="1"/>
  <c r="L325" i="2"/>
  <c r="M325" i="2" s="1"/>
  <c r="L324" i="2"/>
  <c r="M324" i="2" s="1"/>
  <c r="J325" i="2"/>
  <c r="J324" i="2"/>
  <c r="H320" i="2"/>
  <c r="J320" i="2" s="1"/>
  <c r="L317" i="2"/>
  <c r="M317" i="2" s="1"/>
  <c r="J317" i="2"/>
  <c r="L314" i="2"/>
  <c r="M314" i="2" s="1"/>
  <c r="J314" i="2"/>
  <c r="J311" i="2"/>
  <c r="J310" i="2"/>
  <c r="J309" i="2"/>
  <c r="J308" i="2"/>
  <c r="J304" i="2"/>
  <c r="H301" i="2"/>
  <c r="J301" i="2" s="1"/>
  <c r="L298" i="2"/>
  <c r="K298" i="2"/>
  <c r="M298" i="2" s="1"/>
  <c r="J298" i="2"/>
  <c r="J295" i="2"/>
  <c r="J294" i="2"/>
  <c r="J290" i="2"/>
  <c r="I287" i="2"/>
  <c r="J287" i="2" s="1"/>
  <c r="J285" i="2"/>
  <c r="L287" i="2"/>
  <c r="K287" i="2"/>
  <c r="J282" i="2"/>
  <c r="J281" i="2"/>
  <c r="L274" i="2"/>
  <c r="M274" i="2" s="1"/>
  <c r="K274" i="2"/>
  <c r="H277" i="2"/>
  <c r="J277" i="2" s="1"/>
  <c r="H274" i="2"/>
  <c r="J274" i="2" s="1"/>
  <c r="L271" i="2"/>
  <c r="M271" i="2" s="1"/>
  <c r="J271" i="2"/>
  <c r="H249" i="2"/>
  <c r="J249" i="2" s="1"/>
  <c r="H246" i="2"/>
  <c r="J246" i="2" s="1"/>
  <c r="J243" i="2"/>
  <c r="J240" i="2"/>
  <c r="J239" i="2"/>
  <c r="J235" i="2"/>
  <c r="H235" i="2"/>
  <c r="H232" i="2"/>
  <c r="J232" i="2" s="1"/>
  <c r="J229" i="2"/>
  <c r="J226" i="2"/>
  <c r="J225" i="2"/>
  <c r="H221" i="2"/>
  <c r="J221" i="2" s="1"/>
  <c r="H218" i="2"/>
  <c r="J218" i="2" s="1"/>
  <c r="J216" i="2"/>
  <c r="J213" i="2"/>
  <c r="J212" i="2"/>
  <c r="H208" i="2"/>
  <c r="J208" i="2" s="1"/>
  <c r="H206" i="2"/>
  <c r="K206" i="2" s="1"/>
  <c r="M206" i="2" s="1"/>
  <c r="J203" i="2"/>
  <c r="J200" i="2"/>
  <c r="J199" i="2"/>
  <c r="J195" i="2"/>
  <c r="H195" i="2"/>
  <c r="H192" i="2"/>
  <c r="J192" i="2" s="1"/>
  <c r="J189" i="2"/>
  <c r="J186" i="2"/>
  <c r="J185" i="2"/>
  <c r="H181" i="2"/>
  <c r="J181" i="2" s="1"/>
  <c r="J178" i="2"/>
  <c r="J175" i="2"/>
  <c r="J171" i="2"/>
  <c r="H167" i="2"/>
  <c r="J167" i="2" s="1"/>
  <c r="H164" i="2"/>
  <c r="J164" i="2" s="1"/>
  <c r="J161" i="2"/>
  <c r="J158" i="2"/>
  <c r="J157" i="2"/>
  <c r="L311" i="2"/>
  <c r="M311" i="2" s="1"/>
  <c r="L310" i="2"/>
  <c r="M310" i="2" s="1"/>
  <c r="L309" i="2"/>
  <c r="M309" i="2" s="1"/>
  <c r="L308" i="2"/>
  <c r="K308" i="2"/>
  <c r="M308" i="2" s="1"/>
  <c r="L295" i="2"/>
  <c r="M295" i="2" s="1"/>
  <c r="L294" i="2"/>
  <c r="K294" i="2"/>
  <c r="L282" i="2"/>
  <c r="M282" i="2" s="1"/>
  <c r="L281" i="2"/>
  <c r="M281" i="2" s="1"/>
  <c r="K281" i="2"/>
  <c r="L268" i="2"/>
  <c r="M268" i="2" s="1"/>
  <c r="L267" i="2"/>
  <c r="K267" i="2"/>
  <c r="M267" i="2" s="1"/>
  <c r="J268" i="2"/>
  <c r="J267" i="2"/>
  <c r="L263" i="2"/>
  <c r="M263" i="2" s="1"/>
  <c r="L257" i="2"/>
  <c r="M257" i="2" s="1"/>
  <c r="L260" i="2"/>
  <c r="M260" i="2" s="1"/>
  <c r="K260" i="2"/>
  <c r="M254" i="2"/>
  <c r="L254" i="2"/>
  <c r="J253" i="2"/>
  <c r="G253" i="2"/>
  <c r="L253" i="2"/>
  <c r="L246" i="2"/>
  <c r="K246" i="2"/>
  <c r="M246" i="2" s="1"/>
  <c r="L239" i="2"/>
  <c r="M239" i="2" s="1"/>
  <c r="K239" i="2"/>
  <c r="L232" i="2"/>
  <c r="M232" i="2" s="1"/>
  <c r="K232" i="2"/>
  <c r="L225" i="2"/>
  <c r="K225" i="2"/>
  <c r="M225" i="2" s="1"/>
  <c r="L218" i="2"/>
  <c r="L212" i="2"/>
  <c r="K212" i="2"/>
  <c r="L206" i="2"/>
  <c r="L203" i="2"/>
  <c r="K203" i="2"/>
  <c r="M203" i="2" s="1"/>
  <c r="L200" i="2"/>
  <c r="K200" i="2"/>
  <c r="M200" i="2" s="1"/>
  <c r="L199" i="2"/>
  <c r="K199" i="2"/>
  <c r="M199" i="2" s="1"/>
  <c r="L192" i="2"/>
  <c r="L185" i="2"/>
  <c r="K185" i="2"/>
  <c r="M185" i="2" s="1"/>
  <c r="L178" i="2"/>
  <c r="K178" i="2"/>
  <c r="M178" i="2" s="1"/>
  <c r="L171" i="2"/>
  <c r="K171" i="2"/>
  <c r="M171" i="2" s="1"/>
  <c r="L164" i="2"/>
  <c r="K164" i="2"/>
  <c r="M164" i="2" s="1"/>
  <c r="L157" i="2"/>
  <c r="K157" i="2"/>
  <c r="L150" i="2"/>
  <c r="K150" i="2"/>
  <c r="M150" i="2" s="1"/>
  <c r="H153" i="2"/>
  <c r="J153" i="2" s="1"/>
  <c r="H150" i="2"/>
  <c r="J150" i="2" s="1"/>
  <c r="J147" i="2"/>
  <c r="L143" i="2"/>
  <c r="K143" i="2"/>
  <c r="M143" i="2" s="1"/>
  <c r="J144" i="2"/>
  <c r="J143" i="2"/>
  <c r="H139" i="2"/>
  <c r="J139" i="2" s="1"/>
  <c r="H136" i="2"/>
  <c r="K136" i="2" s="1"/>
  <c r="M136" i="2" s="1"/>
  <c r="J133" i="2"/>
  <c r="J130" i="2"/>
  <c r="J129" i="2"/>
  <c r="L136" i="2"/>
  <c r="L129" i="2"/>
  <c r="K129" i="2"/>
  <c r="H125" i="2"/>
  <c r="J125" i="2" s="1"/>
  <c r="L122" i="2"/>
  <c r="K122" i="2"/>
  <c r="M122" i="2" s="1"/>
  <c r="H122" i="2"/>
  <c r="J122" i="2" s="1"/>
  <c r="J119" i="2"/>
  <c r="J116" i="2"/>
  <c r="L115" i="2"/>
  <c r="K115" i="2"/>
  <c r="M115" i="2" s="1"/>
  <c r="J115" i="2"/>
  <c r="J111" i="2"/>
  <c r="H111" i="2"/>
  <c r="H108" i="2"/>
  <c r="J108" i="2" s="1"/>
  <c r="L108" i="2"/>
  <c r="L101" i="2"/>
  <c r="M101" i="2" s="1"/>
  <c r="K101" i="2"/>
  <c r="J101" i="2"/>
  <c r="J102" i="2"/>
  <c r="J105" i="2"/>
  <c r="J97" i="2"/>
  <c r="H97" i="2"/>
  <c r="L94" i="2"/>
  <c r="K94" i="2"/>
  <c r="M94" i="2" s="1"/>
  <c r="J94" i="2"/>
  <c r="J91" i="2"/>
  <c r="J88" i="2"/>
  <c r="L87" i="2"/>
  <c r="K87" i="2"/>
  <c r="M87" i="2" s="1"/>
  <c r="J87" i="2"/>
  <c r="H83" i="2"/>
  <c r="J83" i="2" s="1"/>
  <c r="G83" i="2"/>
  <c r="E83" i="2"/>
  <c r="L80" i="2"/>
  <c r="H80" i="2"/>
  <c r="J80" i="2" s="1"/>
  <c r="E80" i="2"/>
  <c r="M73" i="2"/>
  <c r="L73" i="2"/>
  <c r="K73" i="2"/>
  <c r="J77" i="2"/>
  <c r="G77" i="2"/>
  <c r="J74" i="2"/>
  <c r="G74" i="2"/>
  <c r="J73" i="2"/>
  <c r="G73" i="2"/>
  <c r="E334" i="2"/>
  <c r="G334" i="2" s="1"/>
  <c r="G325" i="2"/>
  <c r="G324" i="2"/>
  <c r="E320" i="2"/>
  <c r="G320" i="2" s="1"/>
  <c r="G317" i="2"/>
  <c r="G314" i="2"/>
  <c r="G311" i="2"/>
  <c r="G310" i="2"/>
  <c r="G309" i="2"/>
  <c r="G308" i="2"/>
  <c r="G304" i="2"/>
  <c r="E301" i="2"/>
  <c r="G301" i="2" s="1"/>
  <c r="G298" i="2"/>
  <c r="G295" i="2"/>
  <c r="G294" i="2"/>
  <c r="G290" i="2"/>
  <c r="F287" i="2"/>
  <c r="G287" i="2" s="1"/>
  <c r="G285" i="2"/>
  <c r="G282" i="2"/>
  <c r="G281" i="2"/>
  <c r="E277" i="2"/>
  <c r="G277" i="2" s="1"/>
  <c r="E274" i="2"/>
  <c r="G274" i="2" s="1"/>
  <c r="G271" i="2"/>
  <c r="G268" i="2"/>
  <c r="G267" i="2"/>
  <c r="F263" i="2"/>
  <c r="G263" i="2" s="1"/>
  <c r="F260" i="2"/>
  <c r="G260" i="2" s="1"/>
  <c r="G257" i="2"/>
  <c r="G254" i="2"/>
  <c r="E249" i="2"/>
  <c r="G249" i="2" s="1"/>
  <c r="E246" i="2"/>
  <c r="G246" i="2" s="1"/>
  <c r="G243" i="2"/>
  <c r="G240" i="2"/>
  <c r="G239" i="2"/>
  <c r="E235" i="2"/>
  <c r="G235" i="2" s="1"/>
  <c r="E232" i="2"/>
  <c r="G232" i="2" s="1"/>
  <c r="G229" i="2"/>
  <c r="G226" i="2"/>
  <c r="G225" i="2"/>
  <c r="E221" i="2"/>
  <c r="G221" i="2" s="1"/>
  <c r="E218" i="2"/>
  <c r="G218" i="2" s="1"/>
  <c r="G216" i="2"/>
  <c r="G213" i="2"/>
  <c r="G212" i="2"/>
  <c r="E208" i="2"/>
  <c r="G208" i="2" s="1"/>
  <c r="E206" i="2"/>
  <c r="G206" i="2" s="1"/>
  <c r="G203" i="2"/>
  <c r="G200" i="2"/>
  <c r="G199" i="2"/>
  <c r="E195" i="2"/>
  <c r="G195" i="2" s="1"/>
  <c r="E192" i="2"/>
  <c r="G192" i="2" s="1"/>
  <c r="G189" i="2"/>
  <c r="G186" i="2"/>
  <c r="G185" i="2"/>
  <c r="E181" i="2"/>
  <c r="G181" i="2" s="1"/>
  <c r="E178" i="2"/>
  <c r="G178" i="2" s="1"/>
  <c r="G175" i="2"/>
  <c r="G172" i="2"/>
  <c r="G171" i="2"/>
  <c r="E167" i="2"/>
  <c r="G167" i="2" s="1"/>
  <c r="E164" i="2"/>
  <c r="G164" i="2" s="1"/>
  <c r="G161" i="2"/>
  <c r="G158" i="2"/>
  <c r="G157" i="2"/>
  <c r="G153" i="2"/>
  <c r="E153" i="2"/>
  <c r="E150" i="2"/>
  <c r="G150" i="2" s="1"/>
  <c r="G147" i="2"/>
  <c r="G144" i="2"/>
  <c r="G143" i="2"/>
  <c r="E139" i="2"/>
  <c r="G139" i="2" s="1"/>
  <c r="E136" i="2"/>
  <c r="G136" i="2" s="1"/>
  <c r="G133" i="2"/>
  <c r="G130" i="2"/>
  <c r="G129" i="2"/>
  <c r="E125" i="2"/>
  <c r="G125" i="2" s="1"/>
  <c r="E122" i="2"/>
  <c r="G122" i="2" s="1"/>
  <c r="G119" i="2"/>
  <c r="G116" i="2"/>
  <c r="G115" i="2"/>
  <c r="E111" i="2"/>
  <c r="G111" i="2" s="1"/>
  <c r="E108" i="2"/>
  <c r="G108" i="2" s="1"/>
  <c r="G105" i="2"/>
  <c r="G102" i="2"/>
  <c r="G101" i="2"/>
  <c r="E97" i="2"/>
  <c r="G97" i="2" s="1"/>
  <c r="G94" i="2"/>
  <c r="G88" i="2"/>
  <c r="G87" i="2"/>
  <c r="G60" i="2"/>
  <c r="F60" i="2"/>
  <c r="D60" i="2"/>
  <c r="C60" i="2"/>
  <c r="J58" i="2"/>
  <c r="J60" i="2" s="1"/>
  <c r="I58" i="2"/>
  <c r="K58" i="2" s="1"/>
  <c r="K60" i="2" s="1"/>
  <c r="H58" i="2"/>
  <c r="H60" i="2" s="1"/>
  <c r="E58" i="2"/>
  <c r="E60" i="2" s="1"/>
  <c r="K80" i="2" l="1"/>
  <c r="M80" i="2" s="1"/>
  <c r="G80" i="2"/>
  <c r="M294" i="2"/>
  <c r="M287" i="2"/>
  <c r="K218" i="2"/>
  <c r="M218" i="2" s="1"/>
  <c r="M212" i="2"/>
  <c r="J206" i="2"/>
  <c r="K192" i="2"/>
  <c r="M192" i="2" s="1"/>
  <c r="M157" i="2"/>
  <c r="K253" i="2"/>
  <c r="M253" i="2" s="1"/>
  <c r="J136" i="2"/>
  <c r="M129" i="2"/>
  <c r="K108" i="2"/>
  <c r="M108" i="2" s="1"/>
  <c r="I60" i="2"/>
  <c r="D28" i="2"/>
  <c r="E28" i="2" s="1"/>
  <c r="I29" i="2"/>
  <c r="J29" i="2"/>
  <c r="I30" i="2"/>
  <c r="J30" i="2"/>
  <c r="I31" i="2"/>
  <c r="J31" i="2"/>
  <c r="K31" i="2" s="1"/>
  <c r="I32" i="2"/>
  <c r="K32" i="2" s="1"/>
  <c r="J32" i="2"/>
  <c r="I33" i="2"/>
  <c r="J33" i="2"/>
  <c r="I34" i="2"/>
  <c r="J34" i="2"/>
  <c r="I35" i="2"/>
  <c r="J35" i="2"/>
  <c r="I36" i="2"/>
  <c r="J36" i="2"/>
  <c r="K36" i="2"/>
  <c r="I37" i="2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J44" i="2"/>
  <c r="I45" i="2"/>
  <c r="J45" i="2"/>
  <c r="I46" i="2"/>
  <c r="J46" i="2"/>
  <c r="I28" i="2"/>
  <c r="G47" i="2"/>
  <c r="F47" i="2"/>
  <c r="I47" i="2" s="1"/>
  <c r="H46" i="2"/>
  <c r="H45" i="2"/>
  <c r="H44" i="2"/>
  <c r="H43" i="2"/>
  <c r="H42" i="2"/>
  <c r="H41" i="2"/>
  <c r="H40" i="2"/>
  <c r="H39" i="2"/>
  <c r="H38" i="2"/>
  <c r="H37" i="2"/>
  <c r="H36" i="2"/>
  <c r="H35" i="2"/>
  <c r="H34" i="2"/>
  <c r="H33" i="2"/>
  <c r="H32" i="2"/>
  <c r="H31" i="2"/>
  <c r="H30" i="2"/>
  <c r="H29" i="2"/>
  <c r="H28" i="2"/>
  <c r="C47" i="2"/>
  <c r="E46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C17" i="2"/>
  <c r="I17" i="2" s="1"/>
  <c r="B17" i="2"/>
  <c r="E17" i="2" s="1"/>
  <c r="H17" i="2" s="1"/>
  <c r="C65" i="1"/>
  <c r="K33" i="2" l="1"/>
  <c r="K44" i="2"/>
  <c r="K42" i="2"/>
  <c r="K40" i="2"/>
  <c r="K41" i="2"/>
  <c r="K45" i="2"/>
  <c r="K29" i="2"/>
  <c r="K38" i="2"/>
  <c r="H47" i="2"/>
  <c r="K46" i="2"/>
  <c r="K43" i="2"/>
  <c r="K34" i="2"/>
  <c r="E47" i="2"/>
  <c r="K39" i="2"/>
  <c r="K37" i="2"/>
  <c r="K35" i="2"/>
  <c r="K30" i="2"/>
  <c r="J28" i="2"/>
  <c r="K28" i="2" s="1"/>
  <c r="D47" i="2"/>
  <c r="J47" i="2" s="1"/>
  <c r="K47" i="2" s="1"/>
  <c r="J17" i="2"/>
  <c r="D17" i="2"/>
  <c r="G17" i="2"/>
  <c r="G103" i="3"/>
  <c r="G94" i="3"/>
  <c r="G95" i="3"/>
  <c r="G96" i="3"/>
  <c r="G97" i="3"/>
  <c r="G98" i="3"/>
  <c r="G99" i="3"/>
  <c r="G93" i="3"/>
  <c r="G91" i="3"/>
  <c r="G90" i="3"/>
  <c r="G89" i="3"/>
  <c r="G86" i="3"/>
  <c r="E77" i="3"/>
  <c r="E75" i="3"/>
  <c r="D66" i="3"/>
  <c r="C66" i="3"/>
  <c r="E65" i="3"/>
  <c r="E64" i="3"/>
  <c r="E63" i="3"/>
  <c r="E62" i="3"/>
  <c r="E56" i="3"/>
  <c r="E58" i="3"/>
  <c r="E61" i="3"/>
  <c r="E60" i="3"/>
  <c r="E59" i="3"/>
  <c r="E57" i="3"/>
  <c r="E55" i="3"/>
  <c r="E54" i="3"/>
  <c r="E53" i="3"/>
  <c r="E52" i="3"/>
  <c r="E51" i="3"/>
  <c r="E50" i="3"/>
  <c r="E49" i="3"/>
  <c r="E48" i="3"/>
  <c r="E47" i="3"/>
  <c r="E46" i="3"/>
  <c r="E45" i="3"/>
  <c r="E263" i="1"/>
  <c r="G263" i="1" s="1"/>
  <c r="G257" i="1"/>
  <c r="G256" i="1"/>
  <c r="G251" i="1"/>
  <c r="E57" i="1"/>
  <c r="G246" i="1"/>
  <c r="E91" i="1"/>
  <c r="G91" i="1" s="1"/>
  <c r="E81" i="1"/>
  <c r="G81" i="1"/>
  <c r="F229" i="1"/>
  <c r="G229" i="1" s="1"/>
  <c r="E219" i="1"/>
  <c r="G219" i="1"/>
  <c r="E253" i="1"/>
  <c r="G253" i="1" s="1"/>
  <c r="G247" i="1"/>
  <c r="G245" i="1"/>
  <c r="G244" i="1"/>
  <c r="E56" i="1"/>
  <c r="E199" i="1"/>
  <c r="G199" i="1"/>
  <c r="C59" i="1"/>
  <c r="E58" i="1"/>
  <c r="E239" i="1"/>
  <c r="G239" i="1"/>
  <c r="G237" i="1"/>
  <c r="G241" i="1"/>
  <c r="G235" i="1"/>
  <c r="G234" i="1"/>
  <c r="G231" i="1"/>
  <c r="G227" i="1"/>
  <c r="G225" i="1"/>
  <c r="G224" i="1"/>
  <c r="D59" i="1"/>
  <c r="D65" i="1" s="1"/>
  <c r="D66" i="1" s="1"/>
  <c r="E55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40" i="1"/>
  <c r="F211" i="1"/>
  <c r="G211" i="1"/>
  <c r="F209" i="1"/>
  <c r="G209" i="1"/>
  <c r="G207" i="1"/>
  <c r="G205" i="1"/>
  <c r="G204" i="1"/>
  <c r="E221" i="1"/>
  <c r="G221" i="1" s="1"/>
  <c r="G217" i="1"/>
  <c r="G215" i="1"/>
  <c r="G214" i="1"/>
  <c r="E201" i="1"/>
  <c r="G201" i="1"/>
  <c r="G197" i="1"/>
  <c r="G195" i="1"/>
  <c r="G194" i="1"/>
  <c r="E191" i="1"/>
  <c r="G191" i="1" s="1"/>
  <c r="E189" i="1"/>
  <c r="G189" i="1" s="1"/>
  <c r="G187" i="1"/>
  <c r="G185" i="1"/>
  <c r="G184" i="1"/>
  <c r="E181" i="1"/>
  <c r="G181" i="1" s="1"/>
  <c r="E179" i="1"/>
  <c r="G179" i="1"/>
  <c r="G177" i="1"/>
  <c r="G175" i="1"/>
  <c r="G174" i="1"/>
  <c r="E171" i="1"/>
  <c r="G171" i="1" s="1"/>
  <c r="E169" i="1"/>
  <c r="G169" i="1" s="1"/>
  <c r="G167" i="1"/>
  <c r="G165" i="1"/>
  <c r="G164" i="1"/>
  <c r="E161" i="1"/>
  <c r="G161" i="1" s="1"/>
  <c r="E159" i="1"/>
  <c r="G159" i="1"/>
  <c r="G157" i="1"/>
  <c r="G155" i="1"/>
  <c r="G154" i="1"/>
  <c r="E151" i="1"/>
  <c r="G151" i="1" s="1"/>
  <c r="E149" i="1"/>
  <c r="G149" i="1" s="1"/>
  <c r="G147" i="1"/>
  <c r="G145" i="1"/>
  <c r="G144" i="1"/>
  <c r="E141" i="1"/>
  <c r="G141" i="1" s="1"/>
  <c r="E139" i="1"/>
  <c r="G139" i="1"/>
  <c r="G75" i="1"/>
  <c r="G85" i="1"/>
  <c r="G95" i="1"/>
  <c r="G105" i="1"/>
  <c r="G115" i="1"/>
  <c r="G125" i="1"/>
  <c r="G135" i="1"/>
  <c r="G137" i="1"/>
  <c r="G134" i="1"/>
  <c r="E131" i="1"/>
  <c r="G131" i="1" s="1"/>
  <c r="E129" i="1"/>
  <c r="G129" i="1" s="1"/>
  <c r="G127" i="1"/>
  <c r="G124" i="1"/>
  <c r="E121" i="1"/>
  <c r="G121" i="1" s="1"/>
  <c r="E119" i="1"/>
  <c r="G119" i="1" s="1"/>
  <c r="G117" i="1"/>
  <c r="G114" i="1"/>
  <c r="E111" i="1"/>
  <c r="G111" i="1" s="1"/>
  <c r="E109" i="1"/>
  <c r="G109" i="1" s="1"/>
  <c r="G107" i="1"/>
  <c r="G104" i="1"/>
  <c r="E101" i="1"/>
  <c r="G101" i="1" s="1"/>
  <c r="E99" i="1"/>
  <c r="G99" i="1" s="1"/>
  <c r="G97" i="1"/>
  <c r="G94" i="1"/>
  <c r="G89" i="1"/>
  <c r="G87" i="1"/>
  <c r="G84" i="1"/>
  <c r="E79" i="1"/>
  <c r="G79" i="1" s="1"/>
  <c r="G77" i="1"/>
  <c r="G74" i="1"/>
  <c r="D18" i="1"/>
  <c r="G249" i="1"/>
  <c r="C66" i="1" l="1"/>
  <c r="E65" i="1"/>
  <c r="E66" i="1" s="1"/>
  <c r="E59" i="1"/>
  <c r="E66" i="3"/>
</calcChain>
</file>

<file path=xl/sharedStrings.xml><?xml version="1.0" encoding="utf-8"?>
<sst xmlns="http://schemas.openxmlformats.org/spreadsheetml/2006/main" count="1269" uniqueCount="362">
  <si>
    <t>ЗАТВЕРДЖЕНО</t>
  </si>
  <si>
    <t>(найменування головного розпорядника коштів місцевого бюджету)</t>
  </si>
  <si>
    <t>Паспорт</t>
  </si>
  <si>
    <t>1.</t>
  </si>
  <si>
    <t>(КТПКВК МБ)</t>
  </si>
  <si>
    <t>2.</t>
  </si>
  <si>
    <t>3.</t>
  </si>
  <si>
    <t>(КФКВК)</t>
  </si>
  <si>
    <t>4.</t>
  </si>
  <si>
    <t>5.</t>
  </si>
  <si>
    <t>6.</t>
  </si>
  <si>
    <t>7.</t>
  </si>
  <si>
    <t>N з/п</t>
  </si>
  <si>
    <t>Завдання</t>
  </si>
  <si>
    <t>Напрями використання бюджетних коштів:</t>
  </si>
  <si>
    <t>(грн)</t>
  </si>
  <si>
    <t>Напрями використання бюджетних коштів</t>
  </si>
  <si>
    <t>Загальний фонд</t>
  </si>
  <si>
    <t>Спеціальний фонд</t>
  </si>
  <si>
    <t>Усього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</si>
  <si>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</si>
  <si>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</si>
  <si>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</si>
  <si>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</si>
  <si>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</si>
  <si>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</si>
  <si>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затрат</t>
  </si>
  <si>
    <t>продукту</t>
  </si>
  <si>
    <t>ефективності</t>
  </si>
  <si>
    <t>якості</t>
  </si>
  <si>
    <t>(підпис)</t>
  </si>
  <si>
    <t>(ініціали та прізвище)</t>
  </si>
  <si>
    <t>ПОГОДЖЕНО: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</si>
  <si>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</si>
  <si>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</si>
  <si>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</si>
  <si>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>Звіт</t>
  </si>
  <si>
    <t>Видатки (надані кредити) за бюджетною програмою:</t>
  </si>
  <si>
    <t>Затверджено у паспорті бюджетної програми</t>
  </si>
  <si>
    <t>Касові видатки (надані кредити)</t>
  </si>
  <si>
    <t>Відхилення</t>
  </si>
  <si>
    <t>загальний фонд</t>
  </si>
  <si>
    <t>спеціальний фонд</t>
  </si>
  <si>
    <t>усього</t>
  </si>
  <si>
    <t>Видатки (надані кредити) на реалізацію місцевих/регіональних програм, які виконуються в межах бюджетної програми:</t>
  </si>
  <si>
    <t>Результативні показники бюджетної програми та аналіз їх виконання:</t>
  </si>
  <si>
    <t>Показники</t>
  </si>
  <si>
    <t>Фактичні результативні показники, досягнуті за рахунок касових видатків (наданих кредитів)</t>
  </si>
  <si>
    <t>Напрями використання  бюджетних коштів</t>
  </si>
  <si>
    <t>N
з/п</t>
  </si>
  <si>
    <t>N
 з/п</t>
  </si>
  <si>
    <t>Виконавчий комітет Металургійної районної у місті ради</t>
  </si>
  <si>
    <r>
      <t>бюджетної програми місцевого бюджету на _</t>
    </r>
    <r>
      <rPr>
        <b/>
        <u/>
        <sz val="12"/>
        <color indexed="8"/>
        <rFont val="Times New Roman"/>
        <family val="1"/>
        <charset val="204"/>
      </rPr>
      <t>2019</t>
    </r>
    <r>
      <rPr>
        <b/>
        <sz val="12"/>
        <color indexed="8"/>
        <rFont val="Times New Roman"/>
        <family val="1"/>
        <charset val="204"/>
      </rPr>
      <t>___ рік</t>
    </r>
  </si>
  <si>
    <t>0210000</t>
  </si>
  <si>
    <t>0200000</t>
  </si>
  <si>
    <t>грн.</t>
  </si>
  <si>
    <t>(у редакції наказу Міністерства фінансів України</t>
  </si>
  <si>
    <t>од.</t>
  </si>
  <si>
    <t>%</t>
  </si>
  <si>
    <t>інформація відділу</t>
  </si>
  <si>
    <t xml:space="preserve">   Затверджено</t>
  </si>
  <si>
    <t xml:space="preserve">   Наказ Міністерства</t>
  </si>
  <si>
    <t xml:space="preserve">   фінансів України</t>
  </si>
  <si>
    <t>Завдання бюджетної програми:</t>
  </si>
  <si>
    <t>0216030</t>
  </si>
  <si>
    <t>0620</t>
  </si>
  <si>
    <t>Мета бюджетної програми: _Підвищення рівня благоустрою району</t>
  </si>
  <si>
    <t>Забезпечення придбання вуличних дорожніх знаків</t>
  </si>
  <si>
    <t>Забезпечення встановлення дорожніх знаків</t>
  </si>
  <si>
    <t>Здійснення поточного ремонту пам"ятників</t>
  </si>
  <si>
    <t>Забезпечення утримання в належному стані дитячих майданчиків</t>
  </si>
  <si>
    <t>Здійснення поточного ремонту дитячих майданчиків</t>
  </si>
  <si>
    <t>Забезпечення утримання в належному стані зупинок</t>
  </si>
  <si>
    <t>Технічна інвентаризація, технічний огляд та паспортизація об"єктів благоустрою</t>
  </si>
  <si>
    <t>Виготовлення схем організації дорожнього руху</t>
  </si>
  <si>
    <t>Забезпечення придбання природного газу для вічних вогнів</t>
  </si>
  <si>
    <t>Відновлення та припинення подачі природного газу для вічних вогнів</t>
  </si>
  <si>
    <t>Придбання елементів благоустрою з монтажем</t>
  </si>
  <si>
    <t>Придбання піску з доставкою для дитячих майданчиків</t>
  </si>
  <si>
    <t>Поточний ремонт громадської вбиральні</t>
  </si>
  <si>
    <t>Демонтаж зупинок</t>
  </si>
  <si>
    <t>Кошторис на 2019 рік</t>
  </si>
  <si>
    <t>Обсяг видатків для забезпечення придбання вуличних дорожніх знаків</t>
  </si>
  <si>
    <t>кількість дорожніх знаків, які плануються придбати</t>
  </si>
  <si>
    <t>шт</t>
  </si>
  <si>
    <t>Кошторис на 2019 рік, розрахунок до кошторису</t>
  </si>
  <si>
    <t>кількість дорожніх знаків, які заплановано придбати</t>
  </si>
  <si>
    <t>середня сума видатків на придбання одного об"єкту дорожнього господарства</t>
  </si>
  <si>
    <t>Відсоток виконання придбання об"єктів дорожнього господарства , до запланованих</t>
  </si>
  <si>
    <t>Завдання 1</t>
  </si>
  <si>
    <t>Завдання 2</t>
  </si>
  <si>
    <t>Обсяг видатків для забезпечення встановлення дорожніх знаків</t>
  </si>
  <si>
    <t>кількість дорожніх знаків, які плануються встановити</t>
  </si>
  <si>
    <t>кількість дорожніх знаків, які заплановано встановити</t>
  </si>
  <si>
    <t>середня сума видатків на встановлення одного об"єкту дорожнього господарства</t>
  </si>
  <si>
    <t>Відсоток виконання встановлення об"єктів дорожнього господарства , до запланованих</t>
  </si>
  <si>
    <t>Завдання 3</t>
  </si>
  <si>
    <t>Обсяг видатків для забезпечення поточного ремонту пам"ятників</t>
  </si>
  <si>
    <t>кількість пам"ятників на які плануються витрати</t>
  </si>
  <si>
    <t>кількість пам"ятників які плануються відремонтувати</t>
  </si>
  <si>
    <t>середня сума видатків на ремонт одного пам"ятника</t>
  </si>
  <si>
    <t>відсоток виконання ремонту пам"ятників , до запланованих</t>
  </si>
  <si>
    <t>Обсяг видатків для забезпечення утримання в належному стані дитячих майданчиків</t>
  </si>
  <si>
    <t>кількість дитячих майданчиків, на які плануються витрати для належного їх функціонування</t>
  </si>
  <si>
    <t>кількість дитячих майданчиків,  які потребують утримання, для належного їх функціонування</t>
  </si>
  <si>
    <t>середня сума видатків на утримання одного дитячого майданчика</t>
  </si>
  <si>
    <t>відсоток виконання утримання в належному стані дитячих майданчиків, до запланованих</t>
  </si>
  <si>
    <t>Завдання 4</t>
  </si>
  <si>
    <t>Завдання 5</t>
  </si>
  <si>
    <t>кількість дитячих майданчиків,  які потребують ремонту</t>
  </si>
  <si>
    <t>кількість дитячих майданчиків,  які заплановано відремонтувати</t>
  </si>
  <si>
    <t>відсоток виконання ремонту дитячих майданчиків, до запланованих</t>
  </si>
  <si>
    <t>Завдання 6</t>
  </si>
  <si>
    <t>Обсяг видатків для забезпечення поточного ремонту зупинок</t>
  </si>
  <si>
    <t>Обсяг видатків для забезпечення поточного ремонту дитячих майданчиків</t>
  </si>
  <si>
    <t>кількість зупинок,  які плануються відремонтувати</t>
  </si>
  <si>
    <t>кількість запланованих поточних ремонтів зупинок</t>
  </si>
  <si>
    <t>середня сума видатків на ремонт однієї зупинки</t>
  </si>
  <si>
    <t>середня сума видатків на ремонт одного дитячого майданчика</t>
  </si>
  <si>
    <t>відсоток виконання ремонту зупинок, до запланованих</t>
  </si>
  <si>
    <t>Завдання 7</t>
  </si>
  <si>
    <t>Обсяг видатків для забезпечення утримання в належному стані зупинок</t>
  </si>
  <si>
    <t>кількість зупинок,  які плануються утримувати в належному стані</t>
  </si>
  <si>
    <t>кількість зупинок, які заплановано утримувати в належному стані</t>
  </si>
  <si>
    <t>розрахунок(34/34*100)</t>
  </si>
  <si>
    <t>Завдання 8</t>
  </si>
  <si>
    <t>Обсяг видатків для забезпечення проведення технічної інвентаризації, технічного огляду та паспортизації об"єктів благоустрою</t>
  </si>
  <si>
    <t>кількість об"єктів благоустрою на які плануються витрати для провеення  технічної інвентаризації, технічного огляду та паспортизації</t>
  </si>
  <si>
    <t>кількість об"єктів благоустрою на які заплановані  витрати проведення  технічної інвентаризації, технічного огляду та паспортизації</t>
  </si>
  <si>
    <t>середня сума видатків для проведення  технічної інвентаризації, технічного огляду та паспортизації одного об"єкта благоустрою</t>
  </si>
  <si>
    <t>відсоток виконання проведення  технічної інвентаризації, технічного огляду та паспортизації об"єкта благоустрою, до запланованих</t>
  </si>
  <si>
    <t>Завдання 9</t>
  </si>
  <si>
    <t>Обсяг видатків для забезпечення виготовлення схем організації дорожнього руху</t>
  </si>
  <si>
    <t>кількість схем організації дорожнього руху, які планують виготовити</t>
  </si>
  <si>
    <t>середня сума видатків для виготовлення однієї схеми організації дорожнього руху</t>
  </si>
  <si>
    <t>відсоток виконання, виготовлених схем організації дорожнього руху до запланованих</t>
  </si>
  <si>
    <t>Завдання 10</t>
  </si>
  <si>
    <t>Обсяг видатків для забезпечення придбання природного газу для вічних вогнів</t>
  </si>
  <si>
    <t>об"єм природного газу, який планується спожити</t>
  </si>
  <si>
    <t>об"єм природного газу, який заплановано спожити</t>
  </si>
  <si>
    <t>м3</t>
  </si>
  <si>
    <t>середня сума газу за 1 м3</t>
  </si>
  <si>
    <t>відсоток придбання природного газу для вічних вогнів, до запланованого</t>
  </si>
  <si>
    <t>розрахунок(2/2*100)</t>
  </si>
  <si>
    <t>Завдання 11</t>
  </si>
  <si>
    <t>Обсяг видатків для забезпечення оплати за відновлення та припинення подачі природного газу для вічних вогнів</t>
  </si>
  <si>
    <t>кількість разів відновлення та припинення подачі природного газу для вічних вогнів, які плануються</t>
  </si>
  <si>
    <t>рази</t>
  </si>
  <si>
    <t>середня сума відновлення та припинення подачі природного газу для вічних вогнів</t>
  </si>
  <si>
    <t>відсоток виконання послуг відновлення та припинення подачі природного газу для вічних вогнів придбання природного газу для вічних вогнів, до запланованого</t>
  </si>
  <si>
    <t>розрахунок(4/4* 100)</t>
  </si>
  <si>
    <t>Завдання 12</t>
  </si>
  <si>
    <t>Завдання 13</t>
  </si>
  <si>
    <t xml:space="preserve">кількість разів відновлення та припинення подачі природного газу для вічних вогніво, які заплановано </t>
  </si>
  <si>
    <t xml:space="preserve">Обсяг видатків для забезпечення придбання елементів благоустрою </t>
  </si>
  <si>
    <t xml:space="preserve">Придбання елементів благоустрою </t>
  </si>
  <si>
    <t>кількість елементів благоустрою, на які плануються видатки</t>
  </si>
  <si>
    <t>кількість елементів благоустрою, які заплановано придбати</t>
  </si>
  <si>
    <t xml:space="preserve">середня сума за одиницю елемента благоустрою </t>
  </si>
  <si>
    <t>відсоток придбання елементів благоустрою, до запланованого</t>
  </si>
  <si>
    <t xml:space="preserve">Обсяг видатків для забезпечення придбання піску з доставкою для дитячих майданчиків </t>
  </si>
  <si>
    <t>кількість піску, яку заплановано придбати</t>
  </si>
  <si>
    <t>тонн</t>
  </si>
  <si>
    <t>кількість дитячих майданчиків, на які плануються завезти пісок</t>
  </si>
  <si>
    <t>середня сума за 1 тонну піску</t>
  </si>
  <si>
    <t>відсоток придбання  піску з доставкою для дитячих майданчиків, до запланованого</t>
  </si>
  <si>
    <t>Завдання 14</t>
  </si>
  <si>
    <t>Обсяг видатків для забезпечення виконання поточного ремонту громадської вбиральні</t>
  </si>
  <si>
    <t>розрахунок (7020,00/1)</t>
  </si>
  <si>
    <t>Завдання 15</t>
  </si>
  <si>
    <t>Обсяг видатків для забезпечення виконання з демонтажу зупинок</t>
  </si>
  <si>
    <t>кількість зупинок, які плануються демонтувати</t>
  </si>
  <si>
    <t>кількість зупинок, на які заплановано  витрати по демонтажу</t>
  </si>
  <si>
    <t>середня сума виконання демонтажу  однієї зупинки</t>
  </si>
  <si>
    <t>відсоток виконання демонтажу зупинок, до запланованого</t>
  </si>
  <si>
    <t>кількість громадських вбиралень, на які плануються витрати  по виконанню поточного ремонту</t>
  </si>
  <si>
    <t>кількість громадських вбиралень, на які заплановано  витрати  по виконанню поточного ремонту</t>
  </si>
  <si>
    <t>середня сума витрат на виконання поточного ремонту однієї громадської вбиральні</t>
  </si>
  <si>
    <t>відсоток виконання поточного ремонту громадської вбиральні, до запланованого</t>
  </si>
  <si>
    <t>розрахунок(1/1* 100)</t>
  </si>
  <si>
    <t>Організація благоустрою населених пунктів</t>
  </si>
  <si>
    <t>кількість схем організації дорожнього руху, які необхідновиготовити</t>
  </si>
  <si>
    <t>Про затвердження Програми утримання об"єктів благоустрою на 2017-2019 роки (зі зміними)</t>
  </si>
  <si>
    <t xml:space="preserve">   26 серпня 2014  № 836</t>
  </si>
  <si>
    <t>від  29 грудня  2018 року №1209)</t>
  </si>
  <si>
    <r>
      <t>Підстави для виконання бюджетної програми  Конституція України (закон від 28.06.1996 №254/96), Бюджетний кодекс України (закон від 08.07.2010 №2456-VI), ЗУ  "Про державний бюджет України на 2019 рік", Закон України "Про місцеве самоврядування",  наказ міністерства фінансів України від 26.08.2014 №836 "Про деякі питання запровадження програмно-цільового методу складання місцевих бюджетів", рішення районної у місті ради від 26.12.2018 №</t>
    </r>
    <r>
      <rPr>
        <sz val="12"/>
        <rFont val="Times New Roman"/>
        <family val="1"/>
        <charset val="204"/>
      </rPr>
      <t>277</t>
    </r>
    <r>
      <rPr>
        <sz val="12"/>
        <color indexed="8"/>
        <rFont val="Times New Roman"/>
        <family val="1"/>
        <charset val="204"/>
      </rPr>
      <t xml:space="preserve"> "Про районний у місті бюджет на 2019 рік"  (зі змінами), рішення районної у місті ради від 23.12.2016 №114 "Про затвердження програми утримання об"єктів благоустрою на 2017-2019роки" (зі змінами) </t>
    </r>
  </si>
  <si>
    <t>Цілі державної політики, на досягнення яких спрямована реалізація бюджетної програми</t>
  </si>
  <si>
    <t>Ціль державної політики</t>
  </si>
  <si>
    <t xml:space="preserve">                      гривень</t>
  </si>
  <si>
    <t>Придбання предметів довгострокового користування: зупиночних павільйонів з видатками на монтаж</t>
  </si>
  <si>
    <t>Завдання 16</t>
  </si>
  <si>
    <t>Обсяг видатків для забезпечення придбання  предметів довгострокового користування: зупиночних павільйонів з видатками на монтаж</t>
  </si>
  <si>
    <t>кількість зупиночних павільйонів, на які плануються видатки</t>
  </si>
  <si>
    <t>уточнений розрахунок до кошторису на 2019 рік</t>
  </si>
  <si>
    <t>Уточнений розрахунок до кошторису на 2019 рік</t>
  </si>
  <si>
    <t>середня сума видатків на придбання одного зупиночного павільйону з видатками на монтаж</t>
  </si>
  <si>
    <t>Голова  районної у місті ради</t>
  </si>
  <si>
    <t>Г.А. Шаповалов</t>
  </si>
  <si>
    <t>Відсоток виконання придбання  одного зупиночного павільйону з видатками на монтаж, до запланованих</t>
  </si>
  <si>
    <t>Дата погодження :</t>
  </si>
  <si>
    <t>МП</t>
  </si>
  <si>
    <t>Завдання 17</t>
  </si>
  <si>
    <t>Утримання територій загального користування, що перебувають у межах району</t>
  </si>
  <si>
    <t>Обсяг видатків для забезпечення утримання територій загального користування, що перебувають у межах району</t>
  </si>
  <si>
    <t>га</t>
  </si>
  <si>
    <t>площа тереторії загального користування, що перебуває у межах району та  на яку заплановано  видатки</t>
  </si>
  <si>
    <t>Відсоток виконання утримання територій загального користування, що перебувають у межах району, до запланованих</t>
  </si>
  <si>
    <t>розрахунок (41,3/41,3*100)</t>
  </si>
  <si>
    <t>кількість зупиночних павільйонів з видатками на монтаж, на які заплановано  видатки</t>
  </si>
  <si>
    <t>середня сума видатків на утримання 1 га територій загального користування, що перебувають у межах району</t>
  </si>
  <si>
    <r>
      <t xml:space="preserve">розрахунок </t>
    </r>
    <r>
      <rPr>
        <sz val="10"/>
        <color indexed="8"/>
        <rFont val="Times New Roman"/>
        <family val="1"/>
        <charset val="204"/>
      </rPr>
      <t>(390000,00/41,3/10000)</t>
    </r>
  </si>
  <si>
    <t>Заходи з благоустрою</t>
  </si>
  <si>
    <t>Завдання 18</t>
  </si>
  <si>
    <t xml:space="preserve">Обсяг видатків для забезпечення заходів з благоустрою </t>
  </si>
  <si>
    <t>кв.м</t>
  </si>
  <si>
    <t>вартість утримання 1 кв.м</t>
  </si>
  <si>
    <t>Відсоток виконання проведення заходів з благоустрою території, що перебуває у межах району, до запланованих</t>
  </si>
  <si>
    <t xml:space="preserve"> площа територій загального користування, які перебувають в межах Металургійного району на яких заплановано  заходи з благоустрою</t>
  </si>
  <si>
    <t>загальна  площа територій загального користування, які перебувають в межах Металургійного району на яких заплановано  заходи з благоустрою</t>
  </si>
  <si>
    <t>Здійснення поточного ремонту зупинок</t>
  </si>
  <si>
    <t>розрахунок (69777,11/2)</t>
  </si>
  <si>
    <t>розрахунок (24487,66/2)</t>
  </si>
  <si>
    <t>розрахунок (3/3*100)</t>
  </si>
  <si>
    <t>розрахунок (163174,03/3)</t>
  </si>
  <si>
    <r>
      <t>розрахунок (20636,20/4</t>
    </r>
    <r>
      <rPr>
        <sz val="12"/>
        <color indexed="8"/>
        <rFont val="Times New Roman"/>
        <family val="1"/>
        <charset val="204"/>
      </rPr>
      <t>)</t>
    </r>
  </si>
  <si>
    <r>
      <t xml:space="preserve">Розпорядження голови районної у місті ради від </t>
    </r>
    <r>
      <rPr>
        <sz val="12"/>
        <rFont val="Times New Roman"/>
        <family val="1"/>
        <charset val="204"/>
      </rPr>
      <t>21.12.2019                   №273-р</t>
    </r>
  </si>
  <si>
    <r>
      <t>Обсяг бюджетних призначень / бюджетних асигнувань - _</t>
    </r>
    <r>
      <rPr>
        <u/>
        <sz val="12"/>
        <color indexed="8"/>
        <rFont val="Times New Roman"/>
        <family val="1"/>
        <charset val="204"/>
      </rPr>
      <t>2276812,27</t>
    </r>
    <r>
      <rPr>
        <sz val="12"/>
        <color indexed="8"/>
        <rFont val="Times New Roman"/>
        <family val="1"/>
        <charset val="204"/>
      </rPr>
      <t>_ гривень, у тому числі загального фонду - _</t>
    </r>
    <r>
      <rPr>
        <u/>
        <sz val="12"/>
        <color indexed="8"/>
        <rFont val="Times New Roman"/>
        <family val="1"/>
        <charset val="204"/>
      </rPr>
      <t>2106618,24</t>
    </r>
    <r>
      <rPr>
        <sz val="12"/>
        <color indexed="8"/>
        <rFont val="Times New Roman"/>
        <family val="1"/>
        <charset val="204"/>
      </rPr>
      <t>_ гривень та спеціального фонду - _</t>
    </r>
    <r>
      <rPr>
        <u/>
        <sz val="12"/>
        <color indexed="8"/>
        <rFont val="Times New Roman"/>
        <family val="1"/>
        <charset val="204"/>
      </rPr>
      <t>170194,03</t>
    </r>
    <r>
      <rPr>
        <sz val="12"/>
        <color indexed="8"/>
        <rFont val="Times New Roman"/>
        <family val="1"/>
        <charset val="204"/>
      </rPr>
      <t>_ гривень.</t>
    </r>
  </si>
  <si>
    <t>Виконання принципів Програми, її мети, напрямів та інструментів впливу на сферу благоустрою району</t>
  </si>
  <si>
    <t>Організація утримання об"єктів благоустрою, забезпечення належного санітарного стану об"єктів благоустрою, організація своєчасного огляду та вжиття захлдів щодо усунення виявлених недоліків у технічному стані об"єктів.</t>
  </si>
  <si>
    <t>розрахунок (94/94*100)</t>
  </si>
  <si>
    <t>розрахунок (194983,26/19)</t>
  </si>
  <si>
    <t>розрахунок  (19/19*100)</t>
  </si>
  <si>
    <t>розрахунок (198914,74/11)</t>
  </si>
  <si>
    <t>розрахунок  (11/11*100)</t>
  </si>
  <si>
    <r>
      <t>розрахунок     (</t>
    </r>
    <r>
      <rPr>
        <sz val="11"/>
        <rFont val="Times New Roman"/>
        <family val="1"/>
        <charset val="204"/>
      </rPr>
      <t>4/4</t>
    </r>
    <r>
      <rPr>
        <sz val="11"/>
        <color indexed="8"/>
        <rFont val="Times New Roman"/>
        <family val="1"/>
        <charset val="204"/>
      </rPr>
      <t>*100)</t>
    </r>
  </si>
  <si>
    <t>розрахунок (134974,82/34)</t>
  </si>
  <si>
    <t>розрахунок (19708,80/1)</t>
  </si>
  <si>
    <t>розрахунок     (1/1*100)</t>
  </si>
  <si>
    <t>розрахунок (76799,40/7463,94)</t>
  </si>
  <si>
    <t>розрахунок (7463,94/7463,94*100)</t>
  </si>
  <si>
    <t>розрахунок (91945,00/21)</t>
  </si>
  <si>
    <t>розрахунок        (21/21* 100)</t>
  </si>
  <si>
    <t>розрахунок (51499,80/108)</t>
  </si>
  <si>
    <t>розрахунок      (108/108* 100)</t>
  </si>
  <si>
    <t>кількість місяців для прибирання вултць</t>
  </si>
  <si>
    <t>місяців</t>
  </si>
  <si>
    <t>Послуги з прибирання вулиць</t>
  </si>
  <si>
    <t xml:space="preserve"> площа територій загального користування, які перебувають в межах Металургійного району, на які плануються видатки</t>
  </si>
  <si>
    <t>розрахунок (121520/121520*100)</t>
  </si>
  <si>
    <t>Завдання 19</t>
  </si>
  <si>
    <t>Обсяг видатків для забезпечення зприбирання вулиць</t>
  </si>
  <si>
    <t>вартість прибирання</t>
  </si>
  <si>
    <t>за міс</t>
  </si>
  <si>
    <t>Відсоток виконання проведення прибирання вклиць, до запланованих</t>
  </si>
  <si>
    <t>розрахунок (2/2*100)</t>
  </si>
  <si>
    <t>кількість запланованих місяців для прибирання вулиць</t>
  </si>
  <si>
    <t>кількість місяців для прибирання вулиць, на які заплановано видатки</t>
  </si>
  <si>
    <t>місяці</t>
  </si>
  <si>
    <t>Начальник самостійного фінансового відділу</t>
  </si>
  <si>
    <t>О.І. Николайчук</t>
  </si>
  <si>
    <t>ЗАТВЕРДЖЕНО
Наказ Міністерства фінансів України 
26 серпня 2014 року № 836
(у редакції наказу Міністерства фінансів України від  29 грудня 2018 року № 1209)</t>
  </si>
  <si>
    <t>Наказ / розпорядчий документ</t>
  </si>
  <si>
    <t xml:space="preserve">1. </t>
  </si>
  <si>
    <t>(код Типової відомчої класифікації видатків та кредитування місцевого бюджету)</t>
  </si>
  <si>
    <t>(код за ЄДРПОУ)</t>
  </si>
  <si>
    <t xml:space="preserve">2. </t>
  </si>
  <si>
    <t>(код Типової відомчої класифікації видатків та кредитування місцевого бюджету та номер в системі головного розпорядника коштів місцевого бюджету)</t>
  </si>
  <si>
    <t xml:space="preserve">3. 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</si>
  <si>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</si>
  <si>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</si>
  <si>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</si>
  <si>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>(найменування бюджетної програми згідно з Типовою програмною класифікацією видатків та кредитування місцевого бюджету)</t>
  </si>
  <si>
    <t>(код бюджету)</t>
  </si>
  <si>
    <t>8.</t>
  </si>
  <si>
    <t>Завдання бюджетної програми</t>
  </si>
  <si>
    <t>9.</t>
  </si>
  <si>
    <t>гривень</t>
  </si>
  <si>
    <t>10.</t>
  </si>
  <si>
    <t>11.</t>
  </si>
  <si>
    <t>Дата погодження</t>
  </si>
  <si>
    <t>М. П.</t>
  </si>
  <si>
    <t xml:space="preserve">Розпорядження голови районної у місті ради від </t>
  </si>
  <si>
    <t>бюджетної програми місцевого бюджету на 2020 рік</t>
  </si>
  <si>
    <t>(0)(2)</t>
  </si>
  <si>
    <t>'04052525</t>
  </si>
  <si>
    <t>(0)(2)(1)</t>
  </si>
  <si>
    <t>(0)(2)(1)(6)(0)(3)(0)</t>
  </si>
  <si>
    <t>(6)(0)(3)(0)</t>
  </si>
  <si>
    <t>(0)(6)(2)(0)</t>
  </si>
  <si>
    <t>04205602000</t>
  </si>
  <si>
    <r>
      <t xml:space="preserve">Обсяг бюджетних призначень / бюджетних асигнувань - </t>
    </r>
    <r>
      <rPr>
        <u/>
        <sz val="12"/>
        <color indexed="8"/>
        <rFont val="Times New Roman"/>
        <family val="1"/>
        <charset val="204"/>
      </rPr>
      <t>4065097,00</t>
    </r>
    <r>
      <rPr>
        <sz val="12"/>
        <color indexed="8"/>
        <rFont val="Times New Roman"/>
        <family val="1"/>
        <charset val="204"/>
      </rPr>
      <t xml:space="preserve"> гривень, у тому числі загального фонду - </t>
    </r>
    <r>
      <rPr>
        <u/>
        <sz val="12"/>
        <color indexed="8"/>
        <rFont val="Times New Roman"/>
        <family val="1"/>
        <charset val="204"/>
      </rPr>
      <t>3622819,00</t>
    </r>
    <r>
      <rPr>
        <sz val="12"/>
        <color indexed="8"/>
        <rFont val="Times New Roman"/>
        <family val="1"/>
        <charset val="204"/>
      </rPr>
      <t xml:space="preserve"> гривень та спеціального фонду - </t>
    </r>
    <r>
      <rPr>
        <u/>
        <sz val="12"/>
        <color indexed="8"/>
        <rFont val="Times New Roman"/>
        <family val="1"/>
        <charset val="204"/>
      </rPr>
      <t>442278,00</t>
    </r>
    <r>
      <rPr>
        <sz val="12"/>
        <color indexed="8"/>
        <rFont val="Times New Roman"/>
        <family val="1"/>
        <charset val="204"/>
      </rPr>
      <t xml:space="preserve"> гривень.</t>
    </r>
  </si>
  <si>
    <t>Мета бюджетної програми: Підвищення рівня благоустрою району.</t>
  </si>
  <si>
    <t>Організація утримання об'єктів благоустрою, забезпечення пітримання належного  санітарного стану об'єктів благоустрою, організація своєчасного огляду та вжиття заходів щодо усунення виявлених недоліків у технічному стані об'єктів</t>
  </si>
  <si>
    <t>Забезпечення придбання вуличних дорожних знаків</t>
  </si>
  <si>
    <t xml:space="preserve"> Забезпечення встановлення дорожних знаків</t>
  </si>
  <si>
    <t>Здійснення поточного ремонту пам'ятників</t>
  </si>
  <si>
    <t xml:space="preserve"> Здійснення поточного ремонту дитячих майданчиків</t>
  </si>
  <si>
    <t>Технічна інвентаризація, технічний огляд та паспортизація об'єктів благоустрою</t>
  </si>
  <si>
    <t>Відновлення та припинення подачі природнього газу для вічних вогнів</t>
  </si>
  <si>
    <t>Забезпечення придбання предметів довгострокового користування (зупиночниих павільйонів) елементів благоустрою з установкою</t>
  </si>
  <si>
    <t>Забезпечення утримання в належному стані пам'ятників</t>
  </si>
  <si>
    <t>Реалізація проектів - переможців конкурсу проектів місцевого розвитку "Громадський бюджет"</t>
  </si>
  <si>
    <t>Забезпечення утримання територій загального користування, що перебувають у межах району</t>
  </si>
  <si>
    <t>Забезпечення утримання в належному стані спортивних майданчиків</t>
  </si>
  <si>
    <t>Послуги з технічного обслуговування об'єктів газопостачання</t>
  </si>
  <si>
    <t>Поточний ремонт спортивних майданчиків</t>
  </si>
  <si>
    <t>Програма утримання об'єктів благоустрою на 2020-2022 роки</t>
  </si>
  <si>
    <t>Кількість дорожніх знаків, які потребують встановлення</t>
  </si>
  <si>
    <t>Кількість елементів благоустрою,які потребують обслуговування</t>
  </si>
  <si>
    <t>Обсяг видатків на обслуговування об`єктів благоустрою</t>
  </si>
  <si>
    <t>Загальна площа територій району, які потребують благоустрою</t>
  </si>
  <si>
    <t>Розрахунок до проекту на 2020 рік</t>
  </si>
  <si>
    <t>грн</t>
  </si>
  <si>
    <t>Кількість дорожніх знаків, які заплановано встановити</t>
  </si>
  <si>
    <t>кількістьоб`єктів благоустрою, в т.ч</t>
  </si>
  <si>
    <t>дитячі та спортивні майданчики</t>
  </si>
  <si>
    <t>пам`ятники та меморіали</t>
  </si>
  <si>
    <t>зупиночні павільйони</t>
  </si>
  <si>
    <t>інші об`єкти</t>
  </si>
  <si>
    <t>Площа територій, на які плануються витрати для належного їх функціонування</t>
  </si>
  <si>
    <t>од</t>
  </si>
  <si>
    <t>Інформація відділу</t>
  </si>
  <si>
    <t>облікові регістри</t>
  </si>
  <si>
    <t>Середня сума видатків на встановлення одного об`єкту дорожнього господарства</t>
  </si>
  <si>
    <t>середня вартість обслуговування одного об`єкту благоустрою</t>
  </si>
  <si>
    <t>середня сума видатків на одиницю територій</t>
  </si>
  <si>
    <t>розрахунок на 2020р.:334039,00грн/135,00шт=2474,00 грн</t>
  </si>
  <si>
    <t>розр.2020:з/ф1429414грн/170шт,с/ф 440278,грн/5шт</t>
  </si>
  <si>
    <t>розрахунок 2020 рік:1698780,00грн/136658м.кв=12 грн</t>
  </si>
  <si>
    <t>Відсоток встановлення об`єктів дорожнього господарства , які потребують встановлення до запланованих</t>
  </si>
  <si>
    <t>відсоток обєктів благоустрою, які потребують обслуговування до запланованих</t>
  </si>
  <si>
    <t>Відсоток  утримання територій загального користування,  що перебувають у межах району до запланованих</t>
  </si>
  <si>
    <t>відс</t>
  </si>
  <si>
    <t>розрахунок на 2020 рік:135шт/135шт=100%</t>
  </si>
  <si>
    <t>розрах 2020:з/ф170шт/170шт,с/ф5шт/5шт</t>
  </si>
  <si>
    <t>розрахунок у 2020 році:136658м.кв/136658м.кв=100%</t>
  </si>
  <si>
    <t>_______________ N _____</t>
  </si>
  <si>
    <r>
      <t>Підстави для виконання бюджетної програми: Конституція України, Бюджетний кодекс України</t>
    </r>
    <r>
      <rPr>
        <sz val="12"/>
        <color indexed="10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>Закон України "Про державний бюджет України на 2020 рік",Закон України "Про місцеве самоврядування в Україні"</t>
    </r>
    <r>
      <rPr>
        <sz val="12"/>
        <rFont val="Times New Roman"/>
        <family val="1"/>
        <charset val="204"/>
      </rPr>
      <t>,  наказ Міністерства фінансівУкраїни від 26.08.2014 №836 "Про деякі питання запровадження програмно-цільового методу складання місцевих бюджетів",  рішення районної у місті ради від 24.12.2019 № 367  "Про районний у місті бюджет на 2020 рік", рішення районної у місті ради від 24.12.2019 року № 375 "Про затвердження програми утримання об'єктів благоустрою на 2020-2022 роки"</t>
    </r>
  </si>
  <si>
    <t>Г. Шаповалов</t>
  </si>
  <si>
    <t>О. Николайчук</t>
  </si>
  <si>
    <r>
      <t xml:space="preserve">про виконання паспорта бюджетної програми місцевого бюджету за </t>
    </r>
    <r>
      <rPr>
        <b/>
        <u/>
        <sz val="12"/>
        <color rgb="FF000000"/>
        <rFont val="Times New Roman"/>
        <family val="1"/>
        <charset val="204"/>
      </rPr>
      <t>2019</t>
    </r>
    <r>
      <rPr>
        <b/>
        <sz val="12"/>
        <color rgb="FF000000"/>
        <rFont val="Times New Roman"/>
        <family val="1"/>
        <charset val="204"/>
      </rPr>
      <t xml:space="preserve"> рік</t>
    </r>
  </si>
  <si>
    <t>уточнений розрахунок до кошторису за 2019 рік</t>
  </si>
  <si>
    <t xml:space="preserve"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Розбіжностей не виявлено                 </t>
  </si>
  <si>
    <t xml:space="preserve"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Розбіжностей не виявлено      </t>
  </si>
  <si>
    <t>Голова районної у місті ради</t>
  </si>
  <si>
    <t xml:space="preserve">Головний бухгалтер </t>
  </si>
  <si>
    <t>С.Р. Пасічна</t>
  </si>
  <si>
    <t xml:space="preserve"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Протягом 2019 року не проводилися видатки які було заплановані в сумі 7020,00 грн. на поточний ремонт громадськоъ вбиральны. Залишок коштів перенесено на наступний бюджетний період              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</si>
  <si>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Протягом 2019 року не проводилися видатки які було заплановані в сумі 7020,00 грн. на поточний ремонт громадської вбиральні Залишок коштів перенесено на наступний бюджетний період</t>
  </si>
  <si>
    <t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Протягом 2019 року не проводилися видатки які було заплановані в сумі 7020,00 грн. на поточний ремонт громадської вбиральні. Залишок коштів перенесено на наступний бюджетний період</t>
  </si>
  <si>
    <t xml:space="preserve">Пояснення щодо причин розбіжностей між затвердженими та досягнутими результативними показниками                                                                                                               Протягом 2019 року не проводилися видатки які було заплановані в сумі 7020,00 грн. на поточний ремонт громадської вбиральні. Залишок коштів перенесено на наступний бюджетний період            </t>
  </si>
  <si>
    <t xml:space="preserve">    Пояснення щодо причин відхилення між касовими видатками (наданими кредитами) та затвердженими у паспорті бюджетної програми         Протягом 2019 року не проводилися видатки які було заплановані в сумі 7020,00 грн. на поточний ремонт громадської вбиральні. Залишок коштів перенесено на наступний бюджетний період</t>
  </si>
  <si>
    <t xml:space="preserve">       Пояснення щодо причин відхилення між касовими видатками (наданими кредитами) та затвердженими у паспорті бюджетної програми         Протягом 2019 року не проводилися видатки які було заплановані в сумі 7020,00 грн. на поточний ремонт громадськоі вбиральні. Залишок коштів перенесено на наступний бюджетний період</t>
  </si>
  <si>
    <t xml:space="preserve">                                                                                                          Аналіз стану виконання результативних показників                                                                                                                                                                                                                      Для забезпечення реалізації державної політики з організації благоустрою  у Металургійному районі та забезпечення утримання в належному стані об"єктів благоустрою в районі заплановано та в повному обсязі освоєно кошти по загальному фонду в сумі 2106618,24 грн. По спеціальному фонду бюджету заплановано кошти в сумі 170194,03 грн. та освоєно кошти в сумі 163174,03 грн. Неосвоєння склало в сумі 7020,00 грн., які планували на поточний ремонт громадської вбиральні. Залишок коштів перенесено на наступний бюджетний період. План на 2019 рік виконано в повному обсязі.                                                                                                             </t>
  </si>
  <si>
    <t>розрахунок (1121526,80/92</t>
  </si>
  <si>
    <t>розрахунок (92/92*100)</t>
  </si>
  <si>
    <t>розрахунок (198529,23/177)</t>
  </si>
  <si>
    <t>розрахунок (177/177*100)</t>
  </si>
  <si>
    <r>
      <t>розрахунок (122649,64/</t>
    </r>
    <r>
      <rPr>
        <sz val="12"/>
        <rFont val="Times New Roman"/>
        <family val="1"/>
        <charset val="204"/>
      </rPr>
      <t>26</t>
    </r>
    <r>
      <rPr>
        <sz val="12"/>
        <color indexed="8"/>
        <rFont val="Times New Roman"/>
        <family val="1"/>
        <charset val="204"/>
      </rPr>
      <t>)</t>
    </r>
  </si>
  <si>
    <r>
      <t>розрахунок (</t>
    </r>
    <r>
      <rPr>
        <sz val="11"/>
        <rFont val="Times New Roman"/>
        <family val="1"/>
        <charset val="204"/>
      </rPr>
      <t>26/26</t>
    </r>
    <r>
      <rPr>
        <sz val="11"/>
        <color indexed="8"/>
        <rFont val="Times New Roman"/>
        <family val="1"/>
        <charset val="204"/>
      </rPr>
      <t>*100*)</t>
    </r>
  </si>
  <si>
    <t>розрахунок (2434,98/6)</t>
  </si>
  <si>
    <t>розрахунок(6/6* 100)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</si>
</sst>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4" x14ac:knownFonts="1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u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u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7.5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u/>
      <sz val="12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u/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3">
    <xf numFmtId="0" fontId="0" fillId="0" borderId="0" xfId="0"/>
    <xf numFmtId="0" fontId="10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1" fillId="0" borderId="0" xfId="0" applyFont="1" applyBorder="1" applyAlignment="1"/>
    <xf numFmtId="0" fontId="10" fillId="0" borderId="1" xfId="0" applyFont="1" applyBorder="1" applyAlignment="1">
      <alignment vertical="center" wrapText="1"/>
    </xf>
    <xf numFmtId="0" fontId="13" fillId="0" borderId="0" xfId="0" applyFont="1" applyAlignment="1">
      <alignment horizontal="center" vertical="top" wrapText="1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vertical="center" wrapText="1"/>
    </xf>
    <xf numFmtId="0" fontId="10" fillId="0" borderId="2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indent="15"/>
    </xf>
    <xf numFmtId="0" fontId="15" fillId="0" borderId="0" xfId="0" applyFont="1"/>
    <xf numFmtId="0" fontId="15" fillId="0" borderId="2" xfId="0" applyFont="1" applyBorder="1" applyAlignment="1">
      <alignment wrapText="1"/>
    </xf>
    <xf numFmtId="0" fontId="16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 wrapText="1"/>
    </xf>
    <xf numFmtId="2" fontId="10" fillId="0" borderId="0" xfId="0" applyNumberFormat="1" applyFont="1" applyBorder="1" applyAlignment="1">
      <alignment horizontal="center" vertical="center" wrapText="1"/>
    </xf>
    <xf numFmtId="0" fontId="11" fillId="0" borderId="2" xfId="0" applyFont="1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164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5" fillId="0" borderId="2" xfId="0" applyFont="1" applyBorder="1" applyAlignment="1">
      <alignment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wrapText="1"/>
    </xf>
    <xf numFmtId="0" fontId="5" fillId="0" borderId="2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wrapText="1"/>
    </xf>
    <xf numFmtId="0" fontId="16" fillId="0" borderId="2" xfId="0" applyFont="1" applyFill="1" applyBorder="1" applyAlignment="1">
      <alignment horizontal="center" vertical="center" wrapText="1"/>
    </xf>
    <xf numFmtId="0" fontId="10" fillId="0" borderId="0" xfId="0" applyFont="1" applyAlignment="1">
      <alignment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/>
    <xf numFmtId="0" fontId="11" fillId="0" borderId="0" xfId="0" applyFont="1"/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11" fillId="0" borderId="0" xfId="0" applyFont="1" applyBorder="1" applyAlignment="1"/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0" fontId="17" fillId="0" borderId="0" xfId="0" applyFont="1"/>
    <xf numFmtId="0" fontId="18" fillId="0" borderId="1" xfId="0" applyFont="1" applyBorder="1" applyAlignment="1">
      <alignment vertical="center" wrapText="1"/>
    </xf>
    <xf numFmtId="0" fontId="19" fillId="0" borderId="3" xfId="0" applyFont="1" applyBorder="1" applyAlignment="1">
      <alignment vertical="top" wrapText="1"/>
    </xf>
    <xf numFmtId="0" fontId="18" fillId="0" borderId="1" xfId="0" applyFont="1" applyBorder="1" applyAlignment="1">
      <alignment vertical="top" wrapText="1"/>
    </xf>
    <xf numFmtId="0" fontId="18" fillId="0" borderId="0" xfId="0" applyFont="1" applyBorder="1" applyAlignment="1">
      <alignment wrapText="1"/>
    </xf>
    <xf numFmtId="0" fontId="18" fillId="0" borderId="1" xfId="0" applyFont="1" applyBorder="1" applyAlignment="1">
      <alignment horizontal="center" wrapText="1"/>
    </xf>
    <xf numFmtId="0" fontId="19" fillId="0" borderId="0" xfId="0" applyFont="1" applyBorder="1" applyAlignment="1">
      <alignment horizontal="center" vertical="top" wrapText="1"/>
    </xf>
    <xf numFmtId="0" fontId="19" fillId="0" borderId="3" xfId="0" applyFont="1" applyBorder="1" applyAlignment="1">
      <alignment horizontal="center" vertical="top" wrapText="1"/>
    </xf>
    <xf numFmtId="0" fontId="18" fillId="0" borderId="0" xfId="0" applyFont="1" applyBorder="1" applyAlignment="1">
      <alignment vertical="center" wrapText="1"/>
    </xf>
    <xf numFmtId="0" fontId="19" fillId="0" borderId="0" xfId="0" applyFont="1" applyBorder="1" applyAlignment="1">
      <alignment vertical="top" wrapText="1"/>
    </xf>
    <xf numFmtId="0" fontId="18" fillId="0" borderId="0" xfId="0" applyFont="1" applyBorder="1" applyAlignment="1">
      <alignment vertical="top" wrapText="1"/>
    </xf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vertical="top"/>
    </xf>
    <xf numFmtId="0" fontId="11" fillId="0" borderId="0" xfId="0" applyFont="1" applyBorder="1"/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top"/>
    </xf>
    <xf numFmtId="2" fontId="10" fillId="0" borderId="2" xfId="0" applyNumberFormat="1" applyFont="1" applyBorder="1" applyAlignment="1">
      <alignment horizontal="center" vertical="center" wrapText="1"/>
    </xf>
    <xf numFmtId="0" fontId="18" fillId="0" borderId="1" xfId="0" quotePrefix="1" applyFont="1" applyBorder="1" applyAlignment="1">
      <alignment horizontal="center" wrapText="1"/>
    </xf>
    <xf numFmtId="0" fontId="20" fillId="0" borderId="2" xfId="0" applyFont="1" applyBorder="1" applyAlignment="1">
      <alignment horizontal="center" vertical="center" wrapText="1"/>
    </xf>
    <xf numFmtId="2" fontId="10" fillId="0" borderId="2" xfId="0" applyNumberFormat="1" applyFont="1" applyBorder="1" applyAlignment="1">
      <alignment vertical="center" wrapText="1"/>
    </xf>
    <xf numFmtId="0" fontId="12" fillId="0" borderId="0" xfId="0" applyFont="1" applyAlignment="1">
      <alignment horizontal="center" vertical="top" wrapText="1"/>
    </xf>
    <xf numFmtId="0" fontId="0" fillId="0" borderId="1" xfId="0" applyBorder="1"/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49" fontId="10" fillId="0" borderId="0" xfId="0" applyNumberFormat="1" applyFont="1" applyAlignment="1">
      <alignment vertical="center" wrapText="1"/>
    </xf>
    <xf numFmtId="49" fontId="12" fillId="0" borderId="0" xfId="0" applyNumberFormat="1" applyFont="1" applyAlignment="1">
      <alignment horizontal="center" vertical="top" wrapText="1"/>
    </xf>
    <xf numFmtId="0" fontId="15" fillId="0" borderId="1" xfId="0" applyFont="1" applyBorder="1"/>
    <xf numFmtId="0" fontId="10" fillId="0" borderId="4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1" fillId="0" borderId="1" xfId="0" applyFont="1" applyBorder="1" applyAlignment="1">
      <alignment horizontal="center"/>
    </xf>
    <xf numFmtId="0" fontId="12" fillId="0" borderId="3" xfId="0" applyFont="1" applyBorder="1" applyAlignment="1">
      <alignment horizontal="center" vertical="top" wrapText="1"/>
    </xf>
    <xf numFmtId="0" fontId="10" fillId="0" borderId="0" xfId="0" applyFont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0" fontId="12" fillId="0" borderId="0" xfId="0" applyFont="1" applyAlignment="1">
      <alignment horizontal="center" vertical="top" wrapText="1"/>
    </xf>
    <xf numFmtId="0" fontId="10" fillId="0" borderId="1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0" fontId="10" fillId="0" borderId="0" xfId="0" applyFont="1" applyAlignment="1">
      <alignment horizontal="left" wrapText="1"/>
    </xf>
    <xf numFmtId="0" fontId="1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11" fillId="0" borderId="4" xfId="0" applyFont="1" applyBorder="1" applyAlignment="1">
      <alignment wrapText="1"/>
    </xf>
    <xf numFmtId="0" fontId="11" fillId="0" borderId="5" xfId="0" applyFont="1" applyBorder="1" applyAlignment="1">
      <alignment wrapText="1"/>
    </xf>
    <xf numFmtId="0" fontId="11" fillId="0" borderId="6" xfId="0" applyFont="1" applyBorder="1" applyAlignment="1">
      <alignment wrapText="1"/>
    </xf>
    <xf numFmtId="0" fontId="10" fillId="0" borderId="4" xfId="0" applyFont="1" applyBorder="1" applyAlignment="1">
      <alignment horizontal="left" vertical="center" wrapText="1"/>
    </xf>
    <xf numFmtId="0" fontId="10" fillId="0" borderId="5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2" fillId="0" borderId="0" xfId="0" applyFont="1" applyBorder="1" applyAlignment="1">
      <alignment horizontal="center" vertical="top" wrapText="1"/>
    </xf>
    <xf numFmtId="0" fontId="15" fillId="0" borderId="1" xfId="0" applyFont="1" applyBorder="1"/>
    <xf numFmtId="0" fontId="10" fillId="0" borderId="7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top"/>
    </xf>
    <xf numFmtId="0" fontId="19" fillId="0" borderId="3" xfId="0" applyFont="1" applyBorder="1" applyAlignment="1">
      <alignment horizontal="center" vertical="top" wrapText="1"/>
    </xf>
    <xf numFmtId="0" fontId="19" fillId="0" borderId="0" xfId="0" applyFont="1" applyAlignment="1">
      <alignment horizontal="center" vertical="top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0" fontId="22" fillId="0" borderId="0" xfId="0" applyFont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wrapText="1"/>
    </xf>
    <xf numFmtId="0" fontId="18" fillId="0" borderId="1" xfId="0" applyFont="1" applyBorder="1" applyAlignment="1">
      <alignment horizontal="center" vertical="top" wrapText="1"/>
    </xf>
    <xf numFmtId="0" fontId="18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horizontal="center" wrapText="1"/>
    </xf>
    <xf numFmtId="0" fontId="19" fillId="0" borderId="0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/>
    </xf>
    <xf numFmtId="0" fontId="22" fillId="0" borderId="0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3"/>
  <sheetViews>
    <sheetView tabSelected="1" view="pageBreakPreview" topLeftCell="A258" zoomScale="91" zoomScaleNormal="100" zoomScaleSheetLayoutView="91" workbookViewId="0">
      <selection activeCell="I263" sqref="I263"/>
    </sheetView>
  </sheetViews>
  <sheetFormatPr defaultColWidth="21.5703125" defaultRowHeight="15" x14ac:dyDescent="0.25"/>
  <cols>
    <col min="1" max="1" width="6.5703125" style="5" customWidth="1"/>
    <col min="2" max="6" width="21.5703125" style="5"/>
    <col min="7" max="7" width="21.5703125" style="5" customWidth="1"/>
    <col min="8" max="16384" width="21.5703125" style="5"/>
  </cols>
  <sheetData>
    <row r="1" spans="1:7" ht="15.75" x14ac:dyDescent="0.25">
      <c r="D1" s="20" t="s">
        <v>60</v>
      </c>
      <c r="E1" s="21"/>
    </row>
    <row r="2" spans="1:7" ht="15.75" x14ac:dyDescent="0.25">
      <c r="D2" s="20" t="s">
        <v>61</v>
      </c>
      <c r="E2" s="21"/>
    </row>
    <row r="3" spans="1:7" ht="15.75" x14ac:dyDescent="0.25">
      <c r="D3" s="20" t="s">
        <v>62</v>
      </c>
      <c r="E3" s="21"/>
    </row>
    <row r="4" spans="1:7" ht="15.75" x14ac:dyDescent="0.25">
      <c r="D4" s="20" t="s">
        <v>183</v>
      </c>
      <c r="E4" s="21"/>
    </row>
    <row r="5" spans="1:7" ht="15.75" x14ac:dyDescent="0.25">
      <c r="D5" s="21"/>
      <c r="E5" s="21" t="s">
        <v>56</v>
      </c>
    </row>
    <row r="6" spans="1:7" ht="15.75" x14ac:dyDescent="0.25">
      <c r="D6" s="21"/>
      <c r="E6" s="21" t="s">
        <v>184</v>
      </c>
    </row>
    <row r="7" spans="1:7" ht="15.75" x14ac:dyDescent="0.25">
      <c r="A7" s="1"/>
      <c r="E7" s="1" t="s">
        <v>0</v>
      </c>
    </row>
    <row r="8" spans="1:7" ht="21.75" customHeight="1" x14ac:dyDescent="0.25">
      <c r="A8" s="1"/>
      <c r="E8" s="120" t="s">
        <v>51</v>
      </c>
      <c r="F8" s="120"/>
      <c r="G8" s="120"/>
    </row>
    <row r="9" spans="1:7" ht="15" customHeight="1" x14ac:dyDescent="0.25">
      <c r="A9" s="1"/>
      <c r="E9" s="105" t="s">
        <v>1</v>
      </c>
      <c r="F9" s="105"/>
      <c r="G9" s="105"/>
    </row>
    <row r="10" spans="1:7" ht="29.25" customHeight="1" x14ac:dyDescent="0.25">
      <c r="A10" s="1"/>
      <c r="E10" s="120" t="s">
        <v>225</v>
      </c>
      <c r="F10" s="120"/>
      <c r="G10" s="120"/>
    </row>
    <row r="12" spans="1:7" ht="15.75" x14ac:dyDescent="0.25">
      <c r="A12" s="121" t="s">
        <v>2</v>
      </c>
      <c r="B12" s="121"/>
      <c r="C12" s="121"/>
      <c r="D12" s="121"/>
      <c r="E12" s="121"/>
      <c r="F12" s="121"/>
      <c r="G12" s="121"/>
    </row>
    <row r="13" spans="1:7" ht="15.75" x14ac:dyDescent="0.25">
      <c r="A13" s="121" t="s">
        <v>52</v>
      </c>
      <c r="B13" s="121"/>
      <c r="C13" s="121"/>
      <c r="D13" s="121"/>
      <c r="E13" s="121"/>
      <c r="F13" s="121"/>
      <c r="G13" s="121"/>
    </row>
    <row r="16" spans="1:7" ht="15.75" x14ac:dyDescent="0.25">
      <c r="A16" s="122" t="s">
        <v>3</v>
      </c>
      <c r="B16" s="17" t="s">
        <v>54</v>
      </c>
      <c r="C16" s="122"/>
      <c r="D16" s="113" t="s">
        <v>51</v>
      </c>
      <c r="E16" s="113"/>
      <c r="F16" s="113"/>
      <c r="G16" s="113"/>
    </row>
    <row r="17" spans="1:7" x14ac:dyDescent="0.25">
      <c r="A17" s="122"/>
      <c r="B17" s="7" t="s">
        <v>4</v>
      </c>
      <c r="C17" s="122"/>
      <c r="D17" s="112" t="s">
        <v>34</v>
      </c>
      <c r="E17" s="112"/>
      <c r="F17" s="112"/>
      <c r="G17" s="112"/>
    </row>
    <row r="18" spans="1:7" ht="15.75" x14ac:dyDescent="0.25">
      <c r="A18" s="122" t="s">
        <v>5</v>
      </c>
      <c r="B18" s="17" t="s">
        <v>53</v>
      </c>
      <c r="C18" s="122"/>
      <c r="D18" s="111" t="str">
        <f>D16</f>
        <v>Виконавчий комітет Металургійної районної у місті ради</v>
      </c>
      <c r="E18" s="111"/>
      <c r="F18" s="111"/>
      <c r="G18" s="111"/>
    </row>
    <row r="19" spans="1:7" x14ac:dyDescent="0.25">
      <c r="A19" s="122"/>
      <c r="B19" s="7" t="s">
        <v>4</v>
      </c>
      <c r="C19" s="122"/>
      <c r="D19" s="105" t="s">
        <v>33</v>
      </c>
      <c r="E19" s="105"/>
      <c r="F19" s="105"/>
      <c r="G19" s="105"/>
    </row>
    <row r="20" spans="1:7" ht="26.25" customHeight="1" x14ac:dyDescent="0.25">
      <c r="A20" s="122" t="s">
        <v>6</v>
      </c>
      <c r="B20" s="17" t="s">
        <v>64</v>
      </c>
      <c r="C20" s="17" t="s">
        <v>65</v>
      </c>
      <c r="D20" s="113" t="s">
        <v>180</v>
      </c>
      <c r="E20" s="113"/>
      <c r="F20" s="113"/>
      <c r="G20" s="113"/>
    </row>
    <row r="21" spans="1:7" x14ac:dyDescent="0.25">
      <c r="A21" s="122"/>
      <c r="B21" s="8" t="s">
        <v>4</v>
      </c>
      <c r="C21" s="8" t="s">
        <v>7</v>
      </c>
      <c r="D21" s="112" t="s">
        <v>35</v>
      </c>
      <c r="E21" s="112"/>
      <c r="F21" s="112"/>
      <c r="G21" s="112"/>
    </row>
    <row r="22" spans="1:7" ht="42" customHeight="1" x14ac:dyDescent="0.25">
      <c r="A22" s="3" t="s">
        <v>8</v>
      </c>
      <c r="B22" s="110" t="s">
        <v>226</v>
      </c>
      <c r="C22" s="110"/>
      <c r="D22" s="110"/>
      <c r="E22" s="110"/>
      <c r="F22" s="110"/>
      <c r="G22" s="110"/>
    </row>
    <row r="23" spans="1:7" ht="96.6" customHeight="1" x14ac:dyDescent="0.25">
      <c r="A23" s="3" t="s">
        <v>9</v>
      </c>
      <c r="B23" s="110" t="s">
        <v>185</v>
      </c>
      <c r="C23" s="110"/>
      <c r="D23" s="110"/>
      <c r="E23" s="110"/>
      <c r="F23" s="110"/>
      <c r="G23" s="110"/>
    </row>
    <row r="24" spans="1:7" ht="54.75" customHeight="1" x14ac:dyDescent="0.25">
      <c r="A24" s="122">
        <v>6</v>
      </c>
      <c r="B24" s="110" t="s">
        <v>186</v>
      </c>
      <c r="C24" s="115"/>
      <c r="D24" s="115"/>
      <c r="E24" s="115"/>
      <c r="F24" s="115"/>
      <c r="G24" s="115"/>
    </row>
    <row r="25" spans="1:7" ht="10.5" hidden="1" customHeight="1" x14ac:dyDescent="0.25">
      <c r="A25" s="129"/>
      <c r="B25" s="115"/>
      <c r="C25" s="115"/>
      <c r="D25" s="115"/>
      <c r="E25" s="115"/>
      <c r="F25" s="115"/>
      <c r="G25" s="115"/>
    </row>
    <row r="26" spans="1:7" ht="21" customHeight="1" x14ac:dyDescent="0.25">
      <c r="A26" s="46"/>
      <c r="B26" s="47" t="s">
        <v>12</v>
      </c>
      <c r="C26" s="100" t="s">
        <v>187</v>
      </c>
      <c r="D26" s="116"/>
      <c r="E26" s="116"/>
      <c r="F26" s="116"/>
      <c r="G26" s="117"/>
    </row>
    <row r="27" spans="1:7" ht="22.5" customHeight="1" x14ac:dyDescent="0.25">
      <c r="A27" s="46"/>
      <c r="B27" s="48">
        <v>1</v>
      </c>
      <c r="C27" s="123" t="s">
        <v>227</v>
      </c>
      <c r="D27" s="124"/>
      <c r="E27" s="124"/>
      <c r="F27" s="124"/>
      <c r="G27" s="125"/>
    </row>
    <row r="28" spans="1:7" ht="18.75" customHeight="1" x14ac:dyDescent="0.25">
      <c r="A28" s="32"/>
      <c r="B28" s="33"/>
      <c r="C28" s="100"/>
      <c r="D28" s="116"/>
      <c r="E28" s="116"/>
      <c r="F28" s="116"/>
      <c r="G28" s="117"/>
    </row>
    <row r="29" spans="1:7" ht="38.450000000000003" customHeight="1" x14ac:dyDescent="0.25">
      <c r="A29" s="3">
        <v>7</v>
      </c>
      <c r="B29" s="114" t="s">
        <v>66</v>
      </c>
      <c r="C29" s="114"/>
      <c r="D29" s="114"/>
      <c r="E29" s="114"/>
      <c r="F29" s="114"/>
      <c r="G29" s="114"/>
    </row>
    <row r="30" spans="1:7" ht="31.5" customHeight="1" x14ac:dyDescent="0.25">
      <c r="A30" s="3">
        <v>8</v>
      </c>
      <c r="B30" s="106" t="s">
        <v>63</v>
      </c>
      <c r="C30" s="106"/>
      <c r="D30" s="106"/>
      <c r="E30" s="115"/>
      <c r="F30" s="115"/>
      <c r="G30" s="115"/>
    </row>
    <row r="31" spans="1:7" ht="15.75" x14ac:dyDescent="0.25">
      <c r="A31" s="9" t="s">
        <v>12</v>
      </c>
      <c r="B31" s="118" t="s">
        <v>13</v>
      </c>
      <c r="C31" s="118"/>
      <c r="D31" s="118"/>
      <c r="E31" s="118"/>
      <c r="F31" s="118"/>
      <c r="G31" s="118"/>
    </row>
    <row r="32" spans="1:7" ht="38.25" customHeight="1" x14ac:dyDescent="0.25">
      <c r="A32" s="9">
        <v>1</v>
      </c>
      <c r="B32" s="119" t="s">
        <v>228</v>
      </c>
      <c r="C32" s="119"/>
      <c r="D32" s="119"/>
      <c r="E32" s="119"/>
      <c r="F32" s="119"/>
      <c r="G32" s="119"/>
    </row>
    <row r="33" spans="1:7" ht="15.6" x14ac:dyDescent="0.25">
      <c r="A33" s="25"/>
      <c r="B33" s="126"/>
      <c r="C33" s="127"/>
      <c r="D33" s="127"/>
      <c r="E33" s="127"/>
      <c r="F33" s="127"/>
      <c r="G33" s="128"/>
    </row>
    <row r="34" spans="1:7" ht="15.6" x14ac:dyDescent="0.3">
      <c r="A34" s="4"/>
    </row>
    <row r="35" spans="1:7" ht="15.75" x14ac:dyDescent="0.25">
      <c r="A35" s="122">
        <v>9</v>
      </c>
      <c r="B35" s="110" t="s">
        <v>14</v>
      </c>
      <c r="C35" s="110"/>
      <c r="D35" s="110"/>
      <c r="E35" s="110"/>
      <c r="F35" s="110"/>
      <c r="G35" s="110"/>
    </row>
    <row r="36" spans="1:7" ht="2.25" customHeight="1" x14ac:dyDescent="0.25">
      <c r="A36" s="122"/>
      <c r="B36" s="1"/>
    </row>
    <row r="37" spans="1:7" ht="15.75" x14ac:dyDescent="0.25">
      <c r="A37" s="4"/>
      <c r="E37" s="5" t="s">
        <v>188</v>
      </c>
    </row>
    <row r="38" spans="1:7" ht="47.25" x14ac:dyDescent="0.25">
      <c r="A38" s="9" t="s">
        <v>12</v>
      </c>
      <c r="B38" s="9" t="s">
        <v>16</v>
      </c>
      <c r="C38" s="9" t="s">
        <v>17</v>
      </c>
      <c r="D38" s="9" t="s">
        <v>18</v>
      </c>
      <c r="E38" s="33" t="s">
        <v>19</v>
      </c>
      <c r="F38" s="36"/>
    </row>
    <row r="39" spans="1:7" ht="15.6" x14ac:dyDescent="0.25">
      <c r="A39" s="9">
        <v>1</v>
      </c>
      <c r="B39" s="9">
        <v>2</v>
      </c>
      <c r="C39" s="9">
        <v>3</v>
      </c>
      <c r="D39" s="9">
        <v>4</v>
      </c>
      <c r="E39" s="33">
        <v>5</v>
      </c>
      <c r="F39" s="36"/>
    </row>
    <row r="40" spans="1:7" ht="63" x14ac:dyDescent="0.25">
      <c r="A40" s="25">
        <v>1</v>
      </c>
      <c r="B40" s="25" t="s">
        <v>67</v>
      </c>
      <c r="C40" s="27">
        <v>121526.8</v>
      </c>
      <c r="D40" s="27">
        <v>0</v>
      </c>
      <c r="E40" s="24">
        <f>C40+D40</f>
        <v>121526.8</v>
      </c>
      <c r="F40" s="37"/>
    </row>
    <row r="41" spans="1:7" ht="50.45" customHeight="1" x14ac:dyDescent="0.25">
      <c r="A41" s="25">
        <v>2</v>
      </c>
      <c r="B41" s="25" t="s">
        <v>68</v>
      </c>
      <c r="C41" s="27">
        <v>198529.23</v>
      </c>
      <c r="D41" s="27">
        <v>0</v>
      </c>
      <c r="E41" s="24">
        <f t="shared" ref="E41:E59" si="0">C41+D41</f>
        <v>198529.23</v>
      </c>
      <c r="F41" s="37"/>
    </row>
    <row r="42" spans="1:7" ht="47.25" x14ac:dyDescent="0.25">
      <c r="A42" s="25">
        <v>3</v>
      </c>
      <c r="B42" s="25" t="s">
        <v>69</v>
      </c>
      <c r="C42" s="27">
        <v>69777.11</v>
      </c>
      <c r="D42" s="27">
        <v>0</v>
      </c>
      <c r="E42" s="24">
        <f t="shared" si="0"/>
        <v>69777.11</v>
      </c>
      <c r="F42" s="37"/>
    </row>
    <row r="43" spans="1:7" ht="78.75" x14ac:dyDescent="0.25">
      <c r="A43" s="25">
        <v>4</v>
      </c>
      <c r="B43" s="25" t="s">
        <v>70</v>
      </c>
      <c r="C43" s="27">
        <v>194983.26</v>
      </c>
      <c r="D43" s="27">
        <v>0</v>
      </c>
      <c r="E43" s="24">
        <f t="shared" si="0"/>
        <v>194983.26</v>
      </c>
      <c r="F43" s="37"/>
    </row>
    <row r="44" spans="1:7" ht="63" x14ac:dyDescent="0.25">
      <c r="A44" s="25">
        <v>5</v>
      </c>
      <c r="B44" s="25" t="s">
        <v>71</v>
      </c>
      <c r="C44" s="27">
        <v>198914.74</v>
      </c>
      <c r="D44" s="27">
        <v>0</v>
      </c>
      <c r="E44" s="24">
        <f t="shared" si="0"/>
        <v>198914.74</v>
      </c>
      <c r="F44" s="37"/>
    </row>
    <row r="45" spans="1:7" ht="47.25" x14ac:dyDescent="0.25">
      <c r="A45" s="25">
        <v>6</v>
      </c>
      <c r="B45" s="25" t="s">
        <v>219</v>
      </c>
      <c r="C45" s="27">
        <v>20636.2</v>
      </c>
      <c r="D45" s="27">
        <v>0</v>
      </c>
      <c r="E45" s="24">
        <f t="shared" si="0"/>
        <v>20636.2</v>
      </c>
      <c r="F45" s="37"/>
    </row>
    <row r="46" spans="1:7" ht="59.45" customHeight="1" x14ac:dyDescent="0.25">
      <c r="A46" s="25">
        <v>7</v>
      </c>
      <c r="B46" s="25" t="s">
        <v>72</v>
      </c>
      <c r="C46" s="27">
        <v>134974.82</v>
      </c>
      <c r="D46" s="27">
        <v>0</v>
      </c>
      <c r="E46" s="24">
        <f t="shared" si="0"/>
        <v>134974.82</v>
      </c>
      <c r="F46" s="37"/>
    </row>
    <row r="47" spans="1:7" ht="94.5" x14ac:dyDescent="0.25">
      <c r="A47" s="25">
        <v>8</v>
      </c>
      <c r="B47" s="25" t="s">
        <v>73</v>
      </c>
      <c r="C47" s="27">
        <v>122649.64</v>
      </c>
      <c r="D47" s="27">
        <v>0</v>
      </c>
      <c r="E47" s="24">
        <f t="shared" si="0"/>
        <v>122649.64</v>
      </c>
      <c r="F47" s="37"/>
    </row>
    <row r="48" spans="1:7" ht="47.25" x14ac:dyDescent="0.25">
      <c r="A48" s="25">
        <v>9</v>
      </c>
      <c r="B48" s="25" t="s">
        <v>74</v>
      </c>
      <c r="C48" s="27">
        <v>19708.8</v>
      </c>
      <c r="D48" s="27">
        <v>0</v>
      </c>
      <c r="E48" s="24">
        <f t="shared" si="0"/>
        <v>19708.8</v>
      </c>
      <c r="F48" s="37"/>
    </row>
    <row r="49" spans="1:7" ht="63" x14ac:dyDescent="0.25">
      <c r="A49" s="25">
        <v>10</v>
      </c>
      <c r="B49" s="25" t="s">
        <v>75</v>
      </c>
      <c r="C49" s="27">
        <v>76799.399999999994</v>
      </c>
      <c r="D49" s="27">
        <v>0</v>
      </c>
      <c r="E49" s="24">
        <f t="shared" si="0"/>
        <v>76799.399999999994</v>
      </c>
      <c r="F49" s="37"/>
    </row>
    <row r="50" spans="1:7" ht="63" x14ac:dyDescent="0.25">
      <c r="A50" s="25">
        <v>11</v>
      </c>
      <c r="B50" s="25" t="s">
        <v>76</v>
      </c>
      <c r="C50" s="27">
        <v>2434.98</v>
      </c>
      <c r="D50" s="27">
        <v>0</v>
      </c>
      <c r="E50" s="24">
        <f t="shared" si="0"/>
        <v>2434.98</v>
      </c>
      <c r="F50" s="37"/>
    </row>
    <row r="51" spans="1:7" ht="63" x14ac:dyDescent="0.25">
      <c r="A51" s="25">
        <v>12</v>
      </c>
      <c r="B51" s="25" t="s">
        <v>77</v>
      </c>
      <c r="C51" s="27">
        <v>91945</v>
      </c>
      <c r="D51" s="27">
        <v>0</v>
      </c>
      <c r="E51" s="24">
        <f t="shared" si="0"/>
        <v>91945</v>
      </c>
      <c r="F51" s="37"/>
    </row>
    <row r="52" spans="1:7" ht="63" x14ac:dyDescent="0.25">
      <c r="A52" s="25">
        <v>13</v>
      </c>
      <c r="B52" s="25" t="s">
        <v>78</v>
      </c>
      <c r="C52" s="27">
        <v>51499.8</v>
      </c>
      <c r="D52" s="27">
        <v>0</v>
      </c>
      <c r="E52" s="24">
        <f t="shared" si="0"/>
        <v>51499.8</v>
      </c>
      <c r="F52" s="37"/>
    </row>
    <row r="53" spans="1:7" ht="47.25" x14ac:dyDescent="0.25">
      <c r="A53" s="25">
        <v>14</v>
      </c>
      <c r="B53" s="25" t="s">
        <v>79</v>
      </c>
      <c r="C53" s="27">
        <v>0</v>
      </c>
      <c r="D53" s="27">
        <v>7020</v>
      </c>
      <c r="E53" s="24">
        <f t="shared" si="0"/>
        <v>7020</v>
      </c>
      <c r="F53" s="37"/>
    </row>
    <row r="54" spans="1:7" ht="15.75" x14ac:dyDescent="0.25">
      <c r="A54" s="25">
        <v>15</v>
      </c>
      <c r="B54" s="25" t="s">
        <v>80</v>
      </c>
      <c r="C54" s="27">
        <v>24487.66</v>
      </c>
      <c r="D54" s="27">
        <v>0</v>
      </c>
      <c r="E54" s="24">
        <f t="shared" si="0"/>
        <v>24487.66</v>
      </c>
      <c r="F54" s="37"/>
    </row>
    <row r="55" spans="1:7" ht="138" customHeight="1" x14ac:dyDescent="0.25">
      <c r="A55" s="34">
        <v>16</v>
      </c>
      <c r="B55" s="34" t="s">
        <v>189</v>
      </c>
      <c r="C55" s="27">
        <v>0</v>
      </c>
      <c r="D55" s="27">
        <v>163174.03</v>
      </c>
      <c r="E55" s="24">
        <f t="shared" si="0"/>
        <v>163174.03</v>
      </c>
      <c r="F55" s="37"/>
    </row>
    <row r="56" spans="1:7" ht="83.45" customHeight="1" x14ac:dyDescent="0.25">
      <c r="A56" s="42">
        <v>17</v>
      </c>
      <c r="B56" s="42" t="s">
        <v>202</v>
      </c>
      <c r="C56" s="27">
        <v>389734</v>
      </c>
      <c r="D56" s="27">
        <v>0</v>
      </c>
      <c r="E56" s="24">
        <f>C56+D56</f>
        <v>389734</v>
      </c>
      <c r="F56" s="37"/>
    </row>
    <row r="57" spans="1:7" ht="31.5" x14ac:dyDescent="0.25">
      <c r="A57" s="47">
        <v>18</v>
      </c>
      <c r="B57" s="47" t="s">
        <v>211</v>
      </c>
      <c r="C57" s="27">
        <v>345116.8</v>
      </c>
      <c r="D57" s="27">
        <v>0</v>
      </c>
      <c r="E57" s="24">
        <f>C57+D57</f>
        <v>345116.8</v>
      </c>
      <c r="F57" s="37"/>
    </row>
    <row r="58" spans="1:7" ht="31.5" x14ac:dyDescent="0.25">
      <c r="A58" s="39">
        <v>18</v>
      </c>
      <c r="B58" s="39" t="s">
        <v>246</v>
      </c>
      <c r="C58" s="27">
        <v>42900</v>
      </c>
      <c r="D58" s="27">
        <v>0</v>
      </c>
      <c r="E58" s="24">
        <f t="shared" si="0"/>
        <v>42900</v>
      </c>
      <c r="F58" s="37"/>
    </row>
    <row r="59" spans="1:7" ht="15.75" customHeight="1" x14ac:dyDescent="0.25">
      <c r="A59" s="100" t="s">
        <v>19</v>
      </c>
      <c r="B59" s="102"/>
      <c r="C59" s="24">
        <f>SUM(C40:C58)</f>
        <v>2106618.2399999998</v>
      </c>
      <c r="D59" s="24">
        <f>SUM(D40:D55)</f>
        <v>170194.03</v>
      </c>
      <c r="E59" s="24">
        <f t="shared" si="0"/>
        <v>2276812.2699999996</v>
      </c>
      <c r="F59" s="37"/>
    </row>
    <row r="60" spans="1:7" ht="15.75" x14ac:dyDescent="0.25">
      <c r="A60" s="4"/>
    </row>
    <row r="61" spans="1:7" ht="15.75" x14ac:dyDescent="0.25">
      <c r="A61" s="122">
        <v>10</v>
      </c>
      <c r="B61" s="110" t="s">
        <v>20</v>
      </c>
      <c r="C61" s="110"/>
      <c r="D61" s="110"/>
      <c r="E61" s="110"/>
      <c r="F61" s="110"/>
      <c r="G61" s="110"/>
    </row>
    <row r="62" spans="1:7" ht="21.75" customHeight="1" x14ac:dyDescent="0.25">
      <c r="A62" s="122"/>
      <c r="B62" s="1"/>
      <c r="E62" s="5" t="s">
        <v>188</v>
      </c>
    </row>
    <row r="63" spans="1:7" ht="63" x14ac:dyDescent="0.25">
      <c r="A63" s="33" t="s">
        <v>12</v>
      </c>
      <c r="B63" s="9" t="s">
        <v>21</v>
      </c>
      <c r="C63" s="9" t="s">
        <v>17</v>
      </c>
      <c r="D63" s="9" t="s">
        <v>18</v>
      </c>
      <c r="E63" s="9" t="s">
        <v>19</v>
      </c>
    </row>
    <row r="64" spans="1:7" ht="15.75" x14ac:dyDescent="0.25">
      <c r="A64" s="38">
        <v>1</v>
      </c>
      <c r="B64" s="9">
        <v>2</v>
      </c>
      <c r="C64" s="9">
        <v>3</v>
      </c>
      <c r="D64" s="9">
        <v>4</v>
      </c>
      <c r="E64" s="9">
        <v>5</v>
      </c>
    </row>
    <row r="65" spans="1:7" ht="94.5" x14ac:dyDescent="0.25">
      <c r="A65" s="38"/>
      <c r="B65" s="31" t="s">
        <v>182</v>
      </c>
      <c r="C65" s="24">
        <f>C59</f>
        <v>2106618.2399999998</v>
      </c>
      <c r="D65" s="24">
        <f>D59</f>
        <v>170194.03</v>
      </c>
      <c r="E65" s="24">
        <f>C65+D65</f>
        <v>2276812.2699999996</v>
      </c>
    </row>
    <row r="66" spans="1:7" ht="15.75" x14ac:dyDescent="0.25">
      <c r="A66" s="38"/>
      <c r="B66" s="10" t="s">
        <v>19</v>
      </c>
      <c r="C66" s="24">
        <f>C65</f>
        <v>2106618.2399999998</v>
      </c>
      <c r="D66" s="24">
        <f>D65</f>
        <v>170194.03</v>
      </c>
      <c r="E66" s="24">
        <f>E65</f>
        <v>2276812.2699999996</v>
      </c>
    </row>
    <row r="67" spans="1:7" ht="15.75" x14ac:dyDescent="0.25">
      <c r="A67" s="4"/>
    </row>
    <row r="68" spans="1:7" ht="15.75" x14ac:dyDescent="0.25">
      <c r="A68" s="3">
        <v>11</v>
      </c>
      <c r="B68" s="110" t="s">
        <v>22</v>
      </c>
      <c r="C68" s="110"/>
      <c r="D68" s="110"/>
      <c r="E68" s="110"/>
      <c r="F68" s="110"/>
      <c r="G68" s="110"/>
    </row>
    <row r="69" spans="1:7" ht="15.75" x14ac:dyDescent="0.25">
      <c r="A69" s="4"/>
    </row>
    <row r="70" spans="1:7" ht="46.5" customHeight="1" x14ac:dyDescent="0.25">
      <c r="A70" s="9" t="s">
        <v>12</v>
      </c>
      <c r="B70" s="9" t="s">
        <v>23</v>
      </c>
      <c r="C70" s="9" t="s">
        <v>24</v>
      </c>
      <c r="D70" s="9" t="s">
        <v>25</v>
      </c>
      <c r="E70" s="9" t="s">
        <v>17</v>
      </c>
      <c r="F70" s="9" t="s">
        <v>18</v>
      </c>
      <c r="G70" s="9" t="s">
        <v>19</v>
      </c>
    </row>
    <row r="71" spans="1:7" ht="15.75" x14ac:dyDescent="0.25">
      <c r="A71" s="9">
        <v>1</v>
      </c>
      <c r="B71" s="9">
        <v>2</v>
      </c>
      <c r="C71" s="9">
        <v>3</v>
      </c>
      <c r="D71" s="9">
        <v>4</v>
      </c>
      <c r="E71" s="9">
        <v>5</v>
      </c>
      <c r="F71" s="9">
        <v>6</v>
      </c>
      <c r="G71" s="9">
        <v>7</v>
      </c>
    </row>
    <row r="72" spans="1:7" ht="15.75" x14ac:dyDescent="0.25">
      <c r="A72" s="25"/>
      <c r="B72" s="25" t="s">
        <v>89</v>
      </c>
      <c r="C72" s="100" t="s">
        <v>67</v>
      </c>
      <c r="D72" s="101"/>
      <c r="E72" s="101"/>
      <c r="F72" s="101"/>
      <c r="G72" s="102"/>
    </row>
    <row r="73" spans="1:7" ht="15.75" x14ac:dyDescent="0.25">
      <c r="A73" s="9">
        <v>1</v>
      </c>
      <c r="B73" s="18" t="s">
        <v>26</v>
      </c>
      <c r="C73" s="16"/>
      <c r="D73" s="9"/>
      <c r="E73" s="9"/>
      <c r="F73" s="9"/>
      <c r="G73" s="9"/>
    </row>
    <row r="74" spans="1:7" ht="72" customHeight="1" x14ac:dyDescent="0.25">
      <c r="A74" s="9"/>
      <c r="B74" s="29" t="s">
        <v>82</v>
      </c>
      <c r="C74" s="9" t="s">
        <v>55</v>
      </c>
      <c r="D74" s="9" t="s">
        <v>81</v>
      </c>
      <c r="E74" s="24">
        <v>121526.8</v>
      </c>
      <c r="F74" s="24">
        <v>0</v>
      </c>
      <c r="G74" s="24">
        <f>E74+F74</f>
        <v>121526.8</v>
      </c>
    </row>
    <row r="75" spans="1:7" ht="72" customHeight="1" x14ac:dyDescent="0.25">
      <c r="A75" s="25"/>
      <c r="B75" s="28" t="s">
        <v>83</v>
      </c>
      <c r="C75" s="25" t="s">
        <v>84</v>
      </c>
      <c r="D75" s="25" t="s">
        <v>85</v>
      </c>
      <c r="E75" s="25">
        <v>92</v>
      </c>
      <c r="F75" s="25">
        <v>0</v>
      </c>
      <c r="G75" s="25">
        <f>E75+F75</f>
        <v>92</v>
      </c>
    </row>
    <row r="76" spans="1:7" ht="15.75" x14ac:dyDescent="0.25">
      <c r="A76" s="9">
        <v>2</v>
      </c>
      <c r="B76" s="18" t="s">
        <v>27</v>
      </c>
      <c r="C76" s="9"/>
      <c r="D76" s="9"/>
      <c r="E76" s="9"/>
      <c r="F76" s="9"/>
      <c r="G76" s="9"/>
    </row>
    <row r="77" spans="1:7" ht="63.6" customHeight="1" x14ac:dyDescent="0.25">
      <c r="A77" s="15"/>
      <c r="B77" s="28" t="s">
        <v>86</v>
      </c>
      <c r="C77" s="15" t="s">
        <v>57</v>
      </c>
      <c r="D77" s="19" t="s">
        <v>59</v>
      </c>
      <c r="E77" s="15">
        <v>92</v>
      </c>
      <c r="F77" s="15">
        <v>0</v>
      </c>
      <c r="G77" s="15">
        <f>E77+F77</f>
        <v>92</v>
      </c>
    </row>
    <row r="78" spans="1:7" ht="25.15" customHeight="1" x14ac:dyDescent="0.25">
      <c r="A78" s="16">
        <v>3</v>
      </c>
      <c r="B78" s="18" t="s">
        <v>28</v>
      </c>
      <c r="C78" s="16"/>
      <c r="D78" s="16"/>
      <c r="E78" s="16"/>
      <c r="F78" s="16"/>
      <c r="G78" s="16"/>
    </row>
    <row r="79" spans="1:7" ht="62.45" customHeight="1" x14ac:dyDescent="0.25">
      <c r="A79" s="16"/>
      <c r="B79" s="22" t="s">
        <v>87</v>
      </c>
      <c r="C79" s="16" t="s">
        <v>55</v>
      </c>
      <c r="D79" s="16" t="s">
        <v>354</v>
      </c>
      <c r="E79" s="24">
        <f>E74/E75</f>
        <v>1320.9434782608696</v>
      </c>
      <c r="F79" s="24">
        <v>0</v>
      </c>
      <c r="G79" s="24">
        <f>E79+F79</f>
        <v>1320.9434782608696</v>
      </c>
    </row>
    <row r="80" spans="1:7" ht="21" customHeight="1" x14ac:dyDescent="0.25">
      <c r="A80" s="16">
        <v>4</v>
      </c>
      <c r="B80" s="18" t="s">
        <v>29</v>
      </c>
      <c r="C80" s="16"/>
      <c r="D80" s="16"/>
      <c r="E80" s="16"/>
      <c r="F80" s="16"/>
      <c r="G80" s="16"/>
    </row>
    <row r="81" spans="1:7" ht="75.599999999999994" customHeight="1" x14ac:dyDescent="0.25">
      <c r="A81" s="25"/>
      <c r="B81" s="22" t="s">
        <v>88</v>
      </c>
      <c r="C81" s="25" t="s">
        <v>58</v>
      </c>
      <c r="D81" s="23" t="s">
        <v>355</v>
      </c>
      <c r="E81" s="25">
        <f>94/94*100</f>
        <v>100</v>
      </c>
      <c r="F81" s="25">
        <v>0</v>
      </c>
      <c r="G81" s="25">
        <f>E81+F81</f>
        <v>100</v>
      </c>
    </row>
    <row r="82" spans="1:7" ht="21" customHeight="1" x14ac:dyDescent="0.25">
      <c r="A82" s="25"/>
      <c r="B82" s="25" t="s">
        <v>90</v>
      </c>
      <c r="C82" s="100" t="s">
        <v>68</v>
      </c>
      <c r="D82" s="101"/>
      <c r="E82" s="101"/>
      <c r="F82" s="101"/>
      <c r="G82" s="102"/>
    </row>
    <row r="83" spans="1:7" ht="21" customHeight="1" x14ac:dyDescent="0.25">
      <c r="A83" s="25">
        <v>1</v>
      </c>
      <c r="B83" s="18" t="s">
        <v>26</v>
      </c>
      <c r="C83" s="25"/>
      <c r="D83" s="25"/>
      <c r="E83" s="25"/>
      <c r="F83" s="25"/>
      <c r="G83" s="25"/>
    </row>
    <row r="84" spans="1:7" ht="65.45" customHeight="1" x14ac:dyDescent="0.25">
      <c r="A84" s="25"/>
      <c r="B84" s="29" t="s">
        <v>91</v>
      </c>
      <c r="C84" s="25" t="s">
        <v>55</v>
      </c>
      <c r="D84" s="25" t="s">
        <v>81</v>
      </c>
      <c r="E84" s="24">
        <v>198529.23</v>
      </c>
      <c r="F84" s="24">
        <v>0</v>
      </c>
      <c r="G84" s="24">
        <f>E84+F84</f>
        <v>198529.23</v>
      </c>
    </row>
    <row r="85" spans="1:7" ht="68.45" customHeight="1" x14ac:dyDescent="0.25">
      <c r="A85" s="25"/>
      <c r="B85" s="28" t="s">
        <v>92</v>
      </c>
      <c r="C85" s="25" t="s">
        <v>84</v>
      </c>
      <c r="D85" s="25" t="s">
        <v>85</v>
      </c>
      <c r="E85" s="25">
        <v>177</v>
      </c>
      <c r="F85" s="25">
        <v>0</v>
      </c>
      <c r="G85" s="25">
        <f>E85+F85</f>
        <v>177</v>
      </c>
    </row>
    <row r="86" spans="1:7" ht="21" customHeight="1" x14ac:dyDescent="0.25">
      <c r="A86" s="25">
        <v>2</v>
      </c>
      <c r="B86" s="18" t="s">
        <v>27</v>
      </c>
      <c r="C86" s="25"/>
      <c r="D86" s="25"/>
      <c r="E86" s="25"/>
      <c r="F86" s="25"/>
      <c r="G86" s="25"/>
    </row>
    <row r="87" spans="1:7" ht="59.45" customHeight="1" x14ac:dyDescent="0.25">
      <c r="A87" s="25"/>
      <c r="B87" s="28" t="s">
        <v>93</v>
      </c>
      <c r="C87" s="25" t="s">
        <v>57</v>
      </c>
      <c r="D87" s="25" t="s">
        <v>59</v>
      </c>
      <c r="E87" s="25">
        <v>177</v>
      </c>
      <c r="F87" s="25">
        <v>0</v>
      </c>
      <c r="G87" s="25">
        <f>E87+F87</f>
        <v>177</v>
      </c>
    </row>
    <row r="88" spans="1:7" ht="21" customHeight="1" x14ac:dyDescent="0.25">
      <c r="A88" s="25">
        <v>3</v>
      </c>
      <c r="B88" s="18" t="s">
        <v>28</v>
      </c>
      <c r="C88" s="25"/>
      <c r="D88" s="25"/>
      <c r="E88" s="25"/>
      <c r="F88" s="25"/>
      <c r="G88" s="25"/>
    </row>
    <row r="89" spans="1:7" ht="84.6" customHeight="1" x14ac:dyDescent="0.25">
      <c r="A89" s="25"/>
      <c r="B89" s="22" t="s">
        <v>94</v>
      </c>
      <c r="C89" s="25" t="s">
        <v>55</v>
      </c>
      <c r="D89" s="25" t="s">
        <v>356</v>
      </c>
      <c r="E89" s="24">
        <f>E84/E85</f>
        <v>1121.6340677966102</v>
      </c>
      <c r="F89" s="24">
        <v>0</v>
      </c>
      <c r="G89" s="24">
        <f>E89+F89</f>
        <v>1121.6340677966102</v>
      </c>
    </row>
    <row r="90" spans="1:7" ht="21" customHeight="1" x14ac:dyDescent="0.25">
      <c r="A90" s="25">
        <v>4</v>
      </c>
      <c r="B90" s="18" t="s">
        <v>29</v>
      </c>
      <c r="C90" s="25"/>
      <c r="D90" s="25"/>
      <c r="E90" s="25"/>
      <c r="F90" s="25"/>
      <c r="G90" s="25"/>
    </row>
    <row r="91" spans="1:7" ht="80.45" customHeight="1" x14ac:dyDescent="0.25">
      <c r="A91" s="25"/>
      <c r="B91" s="22" t="s">
        <v>95</v>
      </c>
      <c r="C91" s="25" t="s">
        <v>58</v>
      </c>
      <c r="D91" s="23" t="s">
        <v>357</v>
      </c>
      <c r="E91" s="25">
        <f>179/179*100</f>
        <v>100</v>
      </c>
      <c r="F91" s="25">
        <v>0</v>
      </c>
      <c r="G91" s="25">
        <f>E91+F91</f>
        <v>100</v>
      </c>
    </row>
    <row r="92" spans="1:7" ht="21" customHeight="1" x14ac:dyDescent="0.25">
      <c r="A92" s="25"/>
      <c r="B92" s="25" t="s">
        <v>96</v>
      </c>
      <c r="C92" s="100" t="s">
        <v>69</v>
      </c>
      <c r="D92" s="101"/>
      <c r="E92" s="101"/>
      <c r="F92" s="101"/>
      <c r="G92" s="102"/>
    </row>
    <row r="93" spans="1:7" ht="21" customHeight="1" x14ac:dyDescent="0.25">
      <c r="A93" s="25">
        <v>1</v>
      </c>
      <c r="B93" s="18" t="s">
        <v>26</v>
      </c>
      <c r="C93" s="25"/>
      <c r="D93" s="25"/>
      <c r="E93" s="25"/>
      <c r="F93" s="25"/>
      <c r="G93" s="25"/>
    </row>
    <row r="94" spans="1:7" ht="63.6" customHeight="1" x14ac:dyDescent="0.25">
      <c r="A94" s="25"/>
      <c r="B94" s="29" t="s">
        <v>97</v>
      </c>
      <c r="C94" s="25" t="s">
        <v>55</v>
      </c>
      <c r="D94" s="25" t="s">
        <v>81</v>
      </c>
      <c r="E94" s="24">
        <v>69777.11</v>
      </c>
      <c r="F94" s="24">
        <v>0</v>
      </c>
      <c r="G94" s="24">
        <f>E94+F94</f>
        <v>69777.11</v>
      </c>
    </row>
    <row r="95" spans="1:7" ht="63.6" customHeight="1" x14ac:dyDescent="0.25">
      <c r="A95" s="25"/>
      <c r="B95" s="28" t="s">
        <v>98</v>
      </c>
      <c r="C95" s="25" t="s">
        <v>84</v>
      </c>
      <c r="D95" s="25" t="s">
        <v>85</v>
      </c>
      <c r="E95" s="25">
        <v>2</v>
      </c>
      <c r="F95" s="25">
        <v>0</v>
      </c>
      <c r="G95" s="25">
        <f>E95+F95</f>
        <v>2</v>
      </c>
    </row>
    <row r="96" spans="1:7" ht="21" customHeight="1" x14ac:dyDescent="0.25">
      <c r="A96" s="25">
        <v>2</v>
      </c>
      <c r="B96" s="18" t="s">
        <v>27</v>
      </c>
      <c r="C96" s="25"/>
      <c r="D96" s="25"/>
      <c r="E96" s="25"/>
      <c r="F96" s="25"/>
      <c r="G96" s="25"/>
    </row>
    <row r="97" spans="1:7" ht="66" customHeight="1" x14ac:dyDescent="0.25">
      <c r="A97" s="25"/>
      <c r="B97" s="28" t="s">
        <v>99</v>
      </c>
      <c r="C97" s="25" t="s">
        <v>57</v>
      </c>
      <c r="D97" s="25" t="s">
        <v>59</v>
      </c>
      <c r="E97" s="25">
        <v>2</v>
      </c>
      <c r="F97" s="25">
        <v>0</v>
      </c>
      <c r="G97" s="25">
        <f>E97+F97</f>
        <v>2</v>
      </c>
    </row>
    <row r="98" spans="1:7" ht="21" customHeight="1" x14ac:dyDescent="0.25">
      <c r="A98" s="25">
        <v>3</v>
      </c>
      <c r="B98" s="18" t="s">
        <v>28</v>
      </c>
      <c r="C98" s="25"/>
      <c r="D98" s="25"/>
      <c r="E98" s="25"/>
      <c r="F98" s="25"/>
      <c r="G98" s="25"/>
    </row>
    <row r="99" spans="1:7" ht="59.45" customHeight="1" x14ac:dyDescent="0.25">
      <c r="A99" s="25"/>
      <c r="B99" s="22" t="s">
        <v>100</v>
      </c>
      <c r="C99" s="25" t="s">
        <v>55</v>
      </c>
      <c r="D99" s="25" t="s">
        <v>220</v>
      </c>
      <c r="E99" s="24">
        <f>E94/E95</f>
        <v>34888.555</v>
      </c>
      <c r="F99" s="24">
        <v>0</v>
      </c>
      <c r="G99" s="24">
        <f>E99+F99</f>
        <v>34888.555</v>
      </c>
    </row>
    <row r="100" spans="1:7" ht="21" customHeight="1" x14ac:dyDescent="0.25">
      <c r="A100" s="25">
        <v>4</v>
      </c>
      <c r="B100" s="18" t="s">
        <v>29</v>
      </c>
      <c r="C100" s="25"/>
      <c r="D100" s="25"/>
      <c r="E100" s="25"/>
      <c r="F100" s="25"/>
      <c r="G100" s="25"/>
    </row>
    <row r="101" spans="1:7" ht="51.6" customHeight="1" x14ac:dyDescent="0.25">
      <c r="A101" s="25"/>
      <c r="B101" s="22" t="s">
        <v>101</v>
      </c>
      <c r="C101" s="25" t="s">
        <v>58</v>
      </c>
      <c r="D101" s="23" t="s">
        <v>143</v>
      </c>
      <c r="E101" s="25">
        <f>3/3*100</f>
        <v>100</v>
      </c>
      <c r="F101" s="25">
        <v>0</v>
      </c>
      <c r="G101" s="25">
        <f>E101+F101</f>
        <v>100</v>
      </c>
    </row>
    <row r="102" spans="1:7" ht="21" customHeight="1" x14ac:dyDescent="0.25">
      <c r="A102" s="26"/>
      <c r="B102" s="26" t="s">
        <v>107</v>
      </c>
      <c r="C102" s="100" t="s">
        <v>70</v>
      </c>
      <c r="D102" s="101"/>
      <c r="E102" s="101"/>
      <c r="F102" s="101"/>
      <c r="G102" s="102"/>
    </row>
    <row r="103" spans="1:7" ht="21" customHeight="1" x14ac:dyDescent="0.25">
      <c r="A103" s="26">
        <v>1</v>
      </c>
      <c r="B103" s="18" t="s">
        <v>26</v>
      </c>
      <c r="C103" s="26"/>
      <c r="D103" s="26"/>
      <c r="E103" s="26"/>
      <c r="F103" s="26"/>
      <c r="G103" s="26"/>
    </row>
    <row r="104" spans="1:7" ht="82.9" customHeight="1" x14ac:dyDescent="0.25">
      <c r="A104" s="26"/>
      <c r="B104" s="29" t="s">
        <v>102</v>
      </c>
      <c r="C104" s="26" t="s">
        <v>55</v>
      </c>
      <c r="D104" s="26" t="s">
        <v>81</v>
      </c>
      <c r="E104" s="24">
        <v>194983.26</v>
      </c>
      <c r="F104" s="24">
        <v>0</v>
      </c>
      <c r="G104" s="24">
        <f>E104+F104</f>
        <v>194983.26</v>
      </c>
    </row>
    <row r="105" spans="1:7" ht="89.45" customHeight="1" x14ac:dyDescent="0.25">
      <c r="A105" s="26"/>
      <c r="B105" s="28" t="s">
        <v>103</v>
      </c>
      <c r="C105" s="26" t="s">
        <v>84</v>
      </c>
      <c r="D105" s="26" t="s">
        <v>85</v>
      </c>
      <c r="E105" s="26">
        <v>19</v>
      </c>
      <c r="F105" s="26">
        <v>0</v>
      </c>
      <c r="G105" s="26">
        <f>E105+F105</f>
        <v>19</v>
      </c>
    </row>
    <row r="106" spans="1:7" ht="21" customHeight="1" x14ac:dyDescent="0.25">
      <c r="A106" s="26">
        <v>2</v>
      </c>
      <c r="B106" s="18" t="s">
        <v>27</v>
      </c>
      <c r="C106" s="26"/>
      <c r="D106" s="26"/>
      <c r="E106" s="26"/>
      <c r="F106" s="26"/>
      <c r="G106" s="26"/>
    </row>
    <row r="107" spans="1:7" ht="102.6" customHeight="1" x14ac:dyDescent="0.25">
      <c r="A107" s="26"/>
      <c r="B107" s="28" t="s">
        <v>104</v>
      </c>
      <c r="C107" s="26" t="s">
        <v>57</v>
      </c>
      <c r="D107" s="26" t="s">
        <v>59</v>
      </c>
      <c r="E107" s="26">
        <v>19</v>
      </c>
      <c r="F107" s="26">
        <v>0</v>
      </c>
      <c r="G107" s="26">
        <f>E107+F107</f>
        <v>19</v>
      </c>
    </row>
    <row r="108" spans="1:7" ht="21" customHeight="1" x14ac:dyDescent="0.25">
      <c r="A108" s="26">
        <v>3</v>
      </c>
      <c r="B108" s="18" t="s">
        <v>28</v>
      </c>
      <c r="C108" s="26"/>
      <c r="D108" s="26"/>
      <c r="E108" s="26"/>
      <c r="F108" s="26"/>
      <c r="G108" s="26"/>
    </row>
    <row r="109" spans="1:7" ht="63" customHeight="1" x14ac:dyDescent="0.25">
      <c r="A109" s="26"/>
      <c r="B109" s="22" t="s">
        <v>105</v>
      </c>
      <c r="C109" s="26" t="s">
        <v>55</v>
      </c>
      <c r="D109" s="26" t="s">
        <v>230</v>
      </c>
      <c r="E109" s="24">
        <f>E104/E105</f>
        <v>10262.276842105264</v>
      </c>
      <c r="F109" s="24">
        <v>0</v>
      </c>
      <c r="G109" s="24">
        <f>E109+F109</f>
        <v>10262.276842105264</v>
      </c>
    </row>
    <row r="110" spans="1:7" ht="21" customHeight="1" x14ac:dyDescent="0.25">
      <c r="A110" s="26">
        <v>4</v>
      </c>
      <c r="B110" s="18" t="s">
        <v>29</v>
      </c>
      <c r="C110" s="26"/>
      <c r="D110" s="26"/>
      <c r="E110" s="26"/>
      <c r="F110" s="26"/>
      <c r="G110" s="26"/>
    </row>
    <row r="111" spans="1:7" ht="97.9" customHeight="1" x14ac:dyDescent="0.25">
      <c r="A111" s="26"/>
      <c r="B111" s="22" t="s">
        <v>106</v>
      </c>
      <c r="C111" s="26" t="s">
        <v>58</v>
      </c>
      <c r="D111" s="23" t="s">
        <v>231</v>
      </c>
      <c r="E111" s="26">
        <f>26/26*100</f>
        <v>100</v>
      </c>
      <c r="F111" s="26">
        <v>0</v>
      </c>
      <c r="G111" s="26">
        <f>E111+F111</f>
        <v>100</v>
      </c>
    </row>
    <row r="112" spans="1:7" ht="21" customHeight="1" x14ac:dyDescent="0.25">
      <c r="A112" s="25"/>
      <c r="B112" s="26" t="s">
        <v>108</v>
      </c>
      <c r="C112" s="100" t="s">
        <v>71</v>
      </c>
      <c r="D112" s="101"/>
      <c r="E112" s="101"/>
      <c r="F112" s="101"/>
      <c r="G112" s="102"/>
    </row>
    <row r="113" spans="1:7" ht="21" customHeight="1" x14ac:dyDescent="0.25">
      <c r="A113" s="26">
        <v>1</v>
      </c>
      <c r="B113" s="18" t="s">
        <v>26</v>
      </c>
      <c r="C113" s="26"/>
      <c r="D113" s="26"/>
      <c r="E113" s="26"/>
      <c r="F113" s="26"/>
      <c r="G113" s="26"/>
    </row>
    <row r="114" spans="1:7" ht="84" customHeight="1" x14ac:dyDescent="0.25">
      <c r="A114" s="26"/>
      <c r="B114" s="29" t="s">
        <v>114</v>
      </c>
      <c r="C114" s="26" t="s">
        <v>55</v>
      </c>
      <c r="D114" s="26" t="s">
        <v>81</v>
      </c>
      <c r="E114" s="24">
        <v>198914.74</v>
      </c>
      <c r="F114" s="24">
        <v>0</v>
      </c>
      <c r="G114" s="24">
        <f>E114+F114</f>
        <v>198914.74</v>
      </c>
    </row>
    <row r="115" spans="1:7" ht="89.45" customHeight="1" x14ac:dyDescent="0.25">
      <c r="A115" s="26"/>
      <c r="B115" s="28" t="s">
        <v>109</v>
      </c>
      <c r="C115" s="26" t="s">
        <v>84</v>
      </c>
      <c r="D115" s="26" t="s">
        <v>85</v>
      </c>
      <c r="E115" s="26">
        <v>11</v>
      </c>
      <c r="F115" s="26">
        <v>0</v>
      </c>
      <c r="G115" s="26">
        <f>E115+F115</f>
        <v>11</v>
      </c>
    </row>
    <row r="116" spans="1:7" ht="21" customHeight="1" x14ac:dyDescent="0.25">
      <c r="A116" s="26">
        <v>2</v>
      </c>
      <c r="B116" s="18" t="s">
        <v>27</v>
      </c>
      <c r="C116" s="26"/>
      <c r="D116" s="26"/>
      <c r="E116" s="26"/>
      <c r="F116" s="26"/>
      <c r="G116" s="26"/>
    </row>
    <row r="117" spans="1:7" ht="92.45" customHeight="1" x14ac:dyDescent="0.25">
      <c r="A117" s="26"/>
      <c r="B117" s="28" t="s">
        <v>110</v>
      </c>
      <c r="C117" s="26" t="s">
        <v>57</v>
      </c>
      <c r="D117" s="26" t="s">
        <v>59</v>
      </c>
      <c r="E117" s="26">
        <v>11</v>
      </c>
      <c r="F117" s="26">
        <v>0</v>
      </c>
      <c r="G117" s="26">
        <f>E117+F117</f>
        <v>11</v>
      </c>
    </row>
    <row r="118" spans="1:7" ht="21" customHeight="1" x14ac:dyDescent="0.25">
      <c r="A118" s="26">
        <v>3</v>
      </c>
      <c r="B118" s="18" t="s">
        <v>28</v>
      </c>
      <c r="C118" s="26"/>
      <c r="D118" s="26"/>
      <c r="E118" s="26"/>
      <c r="F118" s="26"/>
      <c r="G118" s="26"/>
    </row>
    <row r="119" spans="1:7" ht="65.45" customHeight="1" x14ac:dyDescent="0.25">
      <c r="A119" s="26"/>
      <c r="B119" s="22" t="s">
        <v>118</v>
      </c>
      <c r="C119" s="26" t="s">
        <v>55</v>
      </c>
      <c r="D119" s="26" t="s">
        <v>232</v>
      </c>
      <c r="E119" s="24">
        <f>E114/E115</f>
        <v>18083.15818181818</v>
      </c>
      <c r="F119" s="24">
        <v>0</v>
      </c>
      <c r="G119" s="24">
        <f>E119+F119</f>
        <v>18083.15818181818</v>
      </c>
    </row>
    <row r="120" spans="1:7" ht="21" customHeight="1" x14ac:dyDescent="0.25">
      <c r="A120" s="26">
        <v>4</v>
      </c>
      <c r="B120" s="18" t="s">
        <v>29</v>
      </c>
      <c r="C120" s="26"/>
      <c r="D120" s="26"/>
      <c r="E120" s="26"/>
      <c r="F120" s="26"/>
      <c r="G120" s="26"/>
    </row>
    <row r="121" spans="1:7" ht="69" customHeight="1" x14ac:dyDescent="0.25">
      <c r="A121" s="26"/>
      <c r="B121" s="22" t="s">
        <v>111</v>
      </c>
      <c r="C121" s="26" t="s">
        <v>58</v>
      </c>
      <c r="D121" s="23" t="s">
        <v>233</v>
      </c>
      <c r="E121" s="26">
        <f>16/16*100</f>
        <v>100</v>
      </c>
      <c r="F121" s="26">
        <v>0</v>
      </c>
      <c r="G121" s="26">
        <f>E121+F121</f>
        <v>100</v>
      </c>
    </row>
    <row r="122" spans="1:7" ht="21" customHeight="1" x14ac:dyDescent="0.25">
      <c r="A122" s="26"/>
      <c r="B122" s="26" t="s">
        <v>112</v>
      </c>
      <c r="C122" s="100" t="s">
        <v>219</v>
      </c>
      <c r="D122" s="101"/>
      <c r="E122" s="101"/>
      <c r="F122" s="101"/>
      <c r="G122" s="102"/>
    </row>
    <row r="123" spans="1:7" ht="21" customHeight="1" x14ac:dyDescent="0.25">
      <c r="A123" s="26">
        <v>1</v>
      </c>
      <c r="B123" s="18" t="s">
        <v>26</v>
      </c>
      <c r="C123" s="26"/>
      <c r="D123" s="26"/>
      <c r="E123" s="26"/>
      <c r="F123" s="26"/>
      <c r="G123" s="26"/>
    </row>
    <row r="124" spans="1:7" ht="94.15" customHeight="1" x14ac:dyDescent="0.25">
      <c r="A124" s="26"/>
      <c r="B124" s="29" t="s">
        <v>113</v>
      </c>
      <c r="C124" s="26" t="s">
        <v>55</v>
      </c>
      <c r="D124" s="26" t="s">
        <v>81</v>
      </c>
      <c r="E124" s="24">
        <v>20636.2</v>
      </c>
      <c r="F124" s="24">
        <v>0</v>
      </c>
      <c r="G124" s="24">
        <f>E124+F124</f>
        <v>20636.2</v>
      </c>
    </row>
    <row r="125" spans="1:7" ht="63.6" customHeight="1" x14ac:dyDescent="0.25">
      <c r="A125" s="26"/>
      <c r="B125" s="28" t="s">
        <v>115</v>
      </c>
      <c r="C125" s="26" t="s">
        <v>84</v>
      </c>
      <c r="D125" s="26" t="s">
        <v>85</v>
      </c>
      <c r="E125" s="45">
        <v>4</v>
      </c>
      <c r="F125" s="26">
        <v>0</v>
      </c>
      <c r="G125" s="26">
        <f>E125+F125</f>
        <v>4</v>
      </c>
    </row>
    <row r="126" spans="1:7" ht="21" customHeight="1" x14ac:dyDescent="0.25">
      <c r="A126" s="26">
        <v>2</v>
      </c>
      <c r="B126" s="18" t="s">
        <v>27</v>
      </c>
      <c r="C126" s="26"/>
      <c r="D126" s="26"/>
      <c r="E126" s="45"/>
      <c r="F126" s="26"/>
      <c r="G126" s="26"/>
    </row>
    <row r="127" spans="1:7" ht="63" customHeight="1" x14ac:dyDescent="0.25">
      <c r="A127" s="26"/>
      <c r="B127" s="28" t="s">
        <v>116</v>
      </c>
      <c r="C127" s="26" t="s">
        <v>57</v>
      </c>
      <c r="D127" s="26" t="s">
        <v>59</v>
      </c>
      <c r="E127" s="45">
        <v>4</v>
      </c>
      <c r="F127" s="26">
        <v>0</v>
      </c>
      <c r="G127" s="26">
        <f>E127+F127</f>
        <v>4</v>
      </c>
    </row>
    <row r="128" spans="1:7" ht="21" customHeight="1" x14ac:dyDescent="0.25">
      <c r="A128" s="26">
        <v>3</v>
      </c>
      <c r="B128" s="18" t="s">
        <v>28</v>
      </c>
      <c r="C128" s="26"/>
      <c r="D128" s="26"/>
      <c r="E128" s="26"/>
      <c r="F128" s="26"/>
      <c r="G128" s="26"/>
    </row>
    <row r="129" spans="1:7" ht="70.900000000000006" customHeight="1" x14ac:dyDescent="0.25">
      <c r="A129" s="26"/>
      <c r="B129" s="22" t="s">
        <v>117</v>
      </c>
      <c r="C129" s="26" t="s">
        <v>55</v>
      </c>
      <c r="D129" s="26" t="s">
        <v>224</v>
      </c>
      <c r="E129" s="24">
        <f>E124/E125</f>
        <v>5159.05</v>
      </c>
      <c r="F129" s="24">
        <v>0</v>
      </c>
      <c r="G129" s="24">
        <f>E129+F129</f>
        <v>5159.05</v>
      </c>
    </row>
    <row r="130" spans="1:7" ht="21" customHeight="1" x14ac:dyDescent="0.25">
      <c r="A130" s="26">
        <v>4</v>
      </c>
      <c r="B130" s="18" t="s">
        <v>29</v>
      </c>
      <c r="C130" s="26"/>
      <c r="D130" s="26"/>
      <c r="E130" s="26"/>
      <c r="F130" s="26"/>
      <c r="G130" s="26"/>
    </row>
    <row r="131" spans="1:7" ht="61.9" customHeight="1" x14ac:dyDescent="0.25">
      <c r="A131" s="26"/>
      <c r="B131" s="22" t="s">
        <v>119</v>
      </c>
      <c r="C131" s="26" t="s">
        <v>58</v>
      </c>
      <c r="D131" s="23" t="s">
        <v>234</v>
      </c>
      <c r="E131" s="26">
        <f>5/5*100</f>
        <v>100</v>
      </c>
      <c r="F131" s="26">
        <v>0</v>
      </c>
      <c r="G131" s="26">
        <f>E131+F131</f>
        <v>100</v>
      </c>
    </row>
    <row r="132" spans="1:7" ht="21" customHeight="1" x14ac:dyDescent="0.25">
      <c r="A132" s="26"/>
      <c r="B132" s="26" t="s">
        <v>120</v>
      </c>
      <c r="C132" s="100" t="s">
        <v>72</v>
      </c>
      <c r="D132" s="101"/>
      <c r="E132" s="101"/>
      <c r="F132" s="101"/>
      <c r="G132" s="102"/>
    </row>
    <row r="133" spans="1:7" ht="21" customHeight="1" x14ac:dyDescent="0.25">
      <c r="A133" s="26">
        <v>1</v>
      </c>
      <c r="B133" s="18" t="s">
        <v>26</v>
      </c>
      <c r="C133" s="26"/>
      <c r="D133" s="26"/>
      <c r="E133" s="26"/>
      <c r="F133" s="26"/>
      <c r="G133" s="26"/>
    </row>
    <row r="134" spans="1:7" ht="79.150000000000006" customHeight="1" x14ac:dyDescent="0.25">
      <c r="A134" s="26"/>
      <c r="B134" s="29" t="s">
        <v>121</v>
      </c>
      <c r="C134" s="26" t="s">
        <v>55</v>
      </c>
      <c r="D134" s="26" t="s">
        <v>81</v>
      </c>
      <c r="E134" s="24">
        <v>134974.82</v>
      </c>
      <c r="F134" s="24">
        <v>0</v>
      </c>
      <c r="G134" s="24">
        <f>E134+F134</f>
        <v>134974.82</v>
      </c>
    </row>
    <row r="135" spans="1:7" ht="69.599999999999994" customHeight="1" x14ac:dyDescent="0.25">
      <c r="A135" s="26"/>
      <c r="B135" s="28" t="s">
        <v>122</v>
      </c>
      <c r="C135" s="26" t="s">
        <v>84</v>
      </c>
      <c r="D135" s="26" t="s">
        <v>85</v>
      </c>
      <c r="E135" s="26">
        <v>34</v>
      </c>
      <c r="F135" s="26">
        <v>0</v>
      </c>
      <c r="G135" s="26">
        <f>E135+F135</f>
        <v>34</v>
      </c>
    </row>
    <row r="136" spans="1:7" ht="21" customHeight="1" x14ac:dyDescent="0.25">
      <c r="A136" s="26">
        <v>2</v>
      </c>
      <c r="B136" s="18" t="s">
        <v>27</v>
      </c>
      <c r="C136" s="26"/>
      <c r="D136" s="26"/>
      <c r="E136" s="26"/>
      <c r="F136" s="26"/>
      <c r="G136" s="26"/>
    </row>
    <row r="137" spans="1:7" ht="65.45" customHeight="1" x14ac:dyDescent="0.25">
      <c r="A137" s="26"/>
      <c r="B137" s="28" t="s">
        <v>123</v>
      </c>
      <c r="C137" s="26" t="s">
        <v>57</v>
      </c>
      <c r="D137" s="26" t="s">
        <v>59</v>
      </c>
      <c r="E137" s="26">
        <v>34</v>
      </c>
      <c r="F137" s="26">
        <v>0</v>
      </c>
      <c r="G137" s="26">
        <f>E137+F137</f>
        <v>34</v>
      </c>
    </row>
    <row r="138" spans="1:7" ht="21" customHeight="1" x14ac:dyDescent="0.25">
      <c r="A138" s="26">
        <v>3</v>
      </c>
      <c r="B138" s="18" t="s">
        <v>28</v>
      </c>
      <c r="C138" s="26"/>
      <c r="D138" s="26"/>
      <c r="E138" s="26"/>
      <c r="F138" s="26"/>
      <c r="G138" s="26"/>
    </row>
    <row r="139" spans="1:7" ht="48.6" customHeight="1" x14ac:dyDescent="0.25">
      <c r="A139" s="26"/>
      <c r="B139" s="22" t="s">
        <v>117</v>
      </c>
      <c r="C139" s="26" t="s">
        <v>55</v>
      </c>
      <c r="D139" s="26" t="s">
        <v>235</v>
      </c>
      <c r="E139" s="24">
        <f>E134/E135</f>
        <v>3969.8476470588239</v>
      </c>
      <c r="F139" s="24">
        <v>0</v>
      </c>
      <c r="G139" s="24">
        <f>E139+F139</f>
        <v>3969.8476470588239</v>
      </c>
    </row>
    <row r="140" spans="1:7" ht="21" customHeight="1" x14ac:dyDescent="0.25">
      <c r="A140" s="26">
        <v>4</v>
      </c>
      <c r="B140" s="18" t="s">
        <v>29</v>
      </c>
      <c r="C140" s="26"/>
      <c r="D140" s="26"/>
      <c r="E140" s="26"/>
      <c r="F140" s="26"/>
      <c r="G140" s="26"/>
    </row>
    <row r="141" spans="1:7" ht="46.9" customHeight="1" x14ac:dyDescent="0.25">
      <c r="A141" s="26"/>
      <c r="B141" s="22" t="s">
        <v>119</v>
      </c>
      <c r="C141" s="26" t="s">
        <v>58</v>
      </c>
      <c r="D141" s="23" t="s">
        <v>124</v>
      </c>
      <c r="E141" s="26">
        <f>34/34*100</f>
        <v>100</v>
      </c>
      <c r="F141" s="26">
        <v>0</v>
      </c>
      <c r="G141" s="26">
        <f>E141+F141</f>
        <v>100</v>
      </c>
    </row>
    <row r="142" spans="1:7" ht="21" customHeight="1" x14ac:dyDescent="0.25">
      <c r="A142" s="30"/>
      <c r="B142" s="30" t="s">
        <v>125</v>
      </c>
      <c r="C142" s="100" t="s">
        <v>73</v>
      </c>
      <c r="D142" s="101"/>
      <c r="E142" s="101"/>
      <c r="F142" s="101"/>
      <c r="G142" s="102"/>
    </row>
    <row r="143" spans="1:7" ht="21" customHeight="1" x14ac:dyDescent="0.25">
      <c r="A143" s="30">
        <v>1</v>
      </c>
      <c r="B143" s="18" t="s">
        <v>26</v>
      </c>
      <c r="C143" s="30"/>
      <c r="D143" s="30"/>
      <c r="E143" s="30"/>
      <c r="F143" s="30"/>
      <c r="G143" s="30"/>
    </row>
    <row r="144" spans="1:7" ht="107.45" customHeight="1" x14ac:dyDescent="0.25">
      <c r="A144" s="30"/>
      <c r="B144" s="29" t="s">
        <v>126</v>
      </c>
      <c r="C144" s="30" t="s">
        <v>55</v>
      </c>
      <c r="D144" s="30" t="s">
        <v>81</v>
      </c>
      <c r="E144" s="24">
        <v>122649.64</v>
      </c>
      <c r="F144" s="24">
        <v>0</v>
      </c>
      <c r="G144" s="24">
        <f>E144+F144</f>
        <v>122649.64</v>
      </c>
    </row>
    <row r="145" spans="1:7" ht="119.45" customHeight="1" x14ac:dyDescent="0.25">
      <c r="A145" s="30"/>
      <c r="B145" s="28" t="s">
        <v>127</v>
      </c>
      <c r="C145" s="30" t="s">
        <v>84</v>
      </c>
      <c r="D145" s="30" t="s">
        <v>85</v>
      </c>
      <c r="E145" s="49">
        <v>26</v>
      </c>
      <c r="F145" s="49">
        <v>0</v>
      </c>
      <c r="G145" s="49">
        <f>E145+F145</f>
        <v>26</v>
      </c>
    </row>
    <row r="146" spans="1:7" ht="21" customHeight="1" x14ac:dyDescent="0.25">
      <c r="A146" s="30">
        <v>2</v>
      </c>
      <c r="B146" s="18" t="s">
        <v>27</v>
      </c>
      <c r="C146" s="30"/>
      <c r="D146" s="30"/>
      <c r="E146" s="30"/>
      <c r="F146" s="30"/>
      <c r="G146" s="30"/>
    </row>
    <row r="147" spans="1:7" ht="130.15" customHeight="1" x14ac:dyDescent="0.25">
      <c r="A147" s="30"/>
      <c r="B147" s="28" t="s">
        <v>128</v>
      </c>
      <c r="C147" s="30" t="s">
        <v>57</v>
      </c>
      <c r="D147" s="30" t="s">
        <v>59</v>
      </c>
      <c r="E147" s="30">
        <v>26</v>
      </c>
      <c r="F147" s="30">
        <v>0</v>
      </c>
      <c r="G147" s="30">
        <f>E147+F147</f>
        <v>26</v>
      </c>
    </row>
    <row r="148" spans="1:7" ht="21" customHeight="1" x14ac:dyDescent="0.25">
      <c r="A148" s="30">
        <v>3</v>
      </c>
      <c r="B148" s="18" t="s">
        <v>28</v>
      </c>
      <c r="C148" s="30"/>
      <c r="D148" s="30"/>
      <c r="E148" s="30"/>
      <c r="F148" s="30"/>
      <c r="G148" s="30"/>
    </row>
    <row r="149" spans="1:7" ht="129.6" customHeight="1" x14ac:dyDescent="0.25">
      <c r="A149" s="30"/>
      <c r="B149" s="22" t="s">
        <v>129</v>
      </c>
      <c r="C149" s="30" t="s">
        <v>55</v>
      </c>
      <c r="D149" s="30" t="s">
        <v>358</v>
      </c>
      <c r="E149" s="24">
        <f>E144/E145</f>
        <v>4717.2938461538461</v>
      </c>
      <c r="F149" s="24">
        <v>0</v>
      </c>
      <c r="G149" s="24">
        <f>E149+F149</f>
        <v>4717.2938461538461</v>
      </c>
    </row>
    <row r="150" spans="1:7" ht="21" customHeight="1" x14ac:dyDescent="0.25">
      <c r="A150" s="30">
        <v>4</v>
      </c>
      <c r="B150" s="18" t="s">
        <v>29</v>
      </c>
      <c r="C150" s="30"/>
      <c r="D150" s="30"/>
      <c r="E150" s="30"/>
      <c r="F150" s="30"/>
      <c r="G150" s="30"/>
    </row>
    <row r="151" spans="1:7" ht="112.9" customHeight="1" x14ac:dyDescent="0.25">
      <c r="A151" s="30"/>
      <c r="B151" s="22" t="s">
        <v>130</v>
      </c>
      <c r="C151" s="30" t="s">
        <v>58</v>
      </c>
      <c r="D151" s="23" t="s">
        <v>359</v>
      </c>
      <c r="E151" s="30">
        <f>19/19*100</f>
        <v>100</v>
      </c>
      <c r="F151" s="30">
        <v>0</v>
      </c>
      <c r="G151" s="30">
        <f>E151+F151</f>
        <v>100</v>
      </c>
    </row>
    <row r="152" spans="1:7" ht="21" customHeight="1" x14ac:dyDescent="0.25">
      <c r="A152" s="30"/>
      <c r="B152" s="30" t="s">
        <v>131</v>
      </c>
      <c r="C152" s="100" t="s">
        <v>74</v>
      </c>
      <c r="D152" s="101"/>
      <c r="E152" s="101"/>
      <c r="F152" s="101"/>
      <c r="G152" s="102"/>
    </row>
    <row r="153" spans="1:7" ht="21" customHeight="1" x14ac:dyDescent="0.25">
      <c r="A153" s="30">
        <v>1</v>
      </c>
      <c r="B153" s="18" t="s">
        <v>26</v>
      </c>
      <c r="C153" s="30"/>
      <c r="D153" s="30"/>
      <c r="E153" s="30"/>
      <c r="F153" s="30"/>
      <c r="G153" s="30"/>
    </row>
    <row r="154" spans="1:7" ht="86.25" customHeight="1" x14ac:dyDescent="0.25">
      <c r="A154" s="30"/>
      <c r="B154" s="29" t="s">
        <v>132</v>
      </c>
      <c r="C154" s="30" t="s">
        <v>55</v>
      </c>
      <c r="D154" s="30" t="s">
        <v>81</v>
      </c>
      <c r="E154" s="24">
        <v>19708.8</v>
      </c>
      <c r="F154" s="24">
        <v>0</v>
      </c>
      <c r="G154" s="24">
        <f>E154+F154</f>
        <v>19708.8</v>
      </c>
    </row>
    <row r="155" spans="1:7" ht="75.75" customHeight="1" x14ac:dyDescent="0.25">
      <c r="A155" s="30"/>
      <c r="B155" s="28" t="s">
        <v>181</v>
      </c>
      <c r="C155" s="30" t="s">
        <v>84</v>
      </c>
      <c r="D155" s="30" t="s">
        <v>85</v>
      </c>
      <c r="E155" s="30">
        <v>1</v>
      </c>
      <c r="F155" s="30">
        <v>0</v>
      </c>
      <c r="G155" s="30">
        <f>E155+F155</f>
        <v>1</v>
      </c>
    </row>
    <row r="156" spans="1:7" ht="21" customHeight="1" x14ac:dyDescent="0.25">
      <c r="A156" s="30">
        <v>2</v>
      </c>
      <c r="B156" s="18" t="s">
        <v>27</v>
      </c>
      <c r="C156" s="30"/>
      <c r="D156" s="30"/>
      <c r="E156" s="30"/>
      <c r="F156" s="30"/>
      <c r="G156" s="30"/>
    </row>
    <row r="157" spans="1:7" ht="85.15" customHeight="1" x14ac:dyDescent="0.25">
      <c r="A157" s="30"/>
      <c r="B157" s="28" t="s">
        <v>133</v>
      </c>
      <c r="C157" s="30" t="s">
        <v>57</v>
      </c>
      <c r="D157" s="30" t="s">
        <v>59</v>
      </c>
      <c r="E157" s="30">
        <v>1</v>
      </c>
      <c r="F157" s="30">
        <v>0</v>
      </c>
      <c r="G157" s="30">
        <f>E157+F157</f>
        <v>1</v>
      </c>
    </row>
    <row r="158" spans="1:7" ht="21" customHeight="1" x14ac:dyDescent="0.25">
      <c r="A158" s="30">
        <v>3</v>
      </c>
      <c r="B158" s="18" t="s">
        <v>28</v>
      </c>
      <c r="C158" s="30"/>
      <c r="D158" s="30"/>
      <c r="E158" s="30"/>
      <c r="F158" s="30"/>
      <c r="G158" s="30"/>
    </row>
    <row r="159" spans="1:7" ht="81" customHeight="1" x14ac:dyDescent="0.25">
      <c r="A159" s="30"/>
      <c r="B159" s="22" t="s">
        <v>134</v>
      </c>
      <c r="C159" s="30" t="s">
        <v>55</v>
      </c>
      <c r="D159" s="30" t="s">
        <v>236</v>
      </c>
      <c r="E159" s="24">
        <f>E154/E155</f>
        <v>19708.8</v>
      </c>
      <c r="F159" s="24">
        <v>0</v>
      </c>
      <c r="G159" s="24">
        <f>E159+F159</f>
        <v>19708.8</v>
      </c>
    </row>
    <row r="160" spans="1:7" ht="21" customHeight="1" x14ac:dyDescent="0.25">
      <c r="A160" s="30">
        <v>4</v>
      </c>
      <c r="B160" s="18" t="s">
        <v>29</v>
      </c>
      <c r="C160" s="30"/>
      <c r="D160" s="30"/>
      <c r="E160" s="30"/>
      <c r="F160" s="30"/>
      <c r="G160" s="30"/>
    </row>
    <row r="161" spans="1:7" ht="83.45" customHeight="1" x14ac:dyDescent="0.25">
      <c r="A161" s="30"/>
      <c r="B161" s="22" t="s">
        <v>135</v>
      </c>
      <c r="C161" s="30" t="s">
        <v>58</v>
      </c>
      <c r="D161" s="23" t="s">
        <v>237</v>
      </c>
      <c r="E161" s="30">
        <f>2/2*100</f>
        <v>100</v>
      </c>
      <c r="F161" s="30">
        <v>0</v>
      </c>
      <c r="G161" s="30">
        <f>E161+F161</f>
        <v>100</v>
      </c>
    </row>
    <row r="162" spans="1:7" ht="21" customHeight="1" x14ac:dyDescent="0.25">
      <c r="A162" s="30"/>
      <c r="B162" s="30" t="s">
        <v>136</v>
      </c>
      <c r="C162" s="100" t="s">
        <v>75</v>
      </c>
      <c r="D162" s="101"/>
      <c r="E162" s="101"/>
      <c r="F162" s="101"/>
      <c r="G162" s="102"/>
    </row>
    <row r="163" spans="1:7" ht="21" customHeight="1" x14ac:dyDescent="0.25">
      <c r="A163" s="30">
        <v>1</v>
      </c>
      <c r="B163" s="18" t="s">
        <v>26</v>
      </c>
      <c r="C163" s="30"/>
      <c r="D163" s="30"/>
      <c r="E163" s="30"/>
      <c r="F163" s="30"/>
      <c r="G163" s="30"/>
    </row>
    <row r="164" spans="1:7" ht="78" customHeight="1" x14ac:dyDescent="0.25">
      <c r="A164" s="30"/>
      <c r="B164" s="29" t="s">
        <v>137</v>
      </c>
      <c r="C164" s="30" t="s">
        <v>55</v>
      </c>
      <c r="D164" s="30" t="s">
        <v>81</v>
      </c>
      <c r="E164" s="24">
        <v>76799.399999999994</v>
      </c>
      <c r="F164" s="24">
        <v>0</v>
      </c>
      <c r="G164" s="24">
        <f>E164+F164</f>
        <v>76799.399999999994</v>
      </c>
    </row>
    <row r="165" spans="1:7" ht="57.6" customHeight="1" x14ac:dyDescent="0.25">
      <c r="A165" s="30"/>
      <c r="B165" s="28" t="s">
        <v>138</v>
      </c>
      <c r="C165" s="30" t="s">
        <v>140</v>
      </c>
      <c r="D165" s="30" t="s">
        <v>85</v>
      </c>
      <c r="E165" s="30">
        <v>7463.94</v>
      </c>
      <c r="F165" s="30">
        <v>0</v>
      </c>
      <c r="G165" s="30">
        <f>E165+F165</f>
        <v>7463.94</v>
      </c>
    </row>
    <row r="166" spans="1:7" ht="21" customHeight="1" x14ac:dyDescent="0.25">
      <c r="A166" s="30">
        <v>2</v>
      </c>
      <c r="B166" s="18" t="s">
        <v>27</v>
      </c>
      <c r="C166" s="30"/>
      <c r="D166" s="30"/>
      <c r="E166" s="30"/>
      <c r="F166" s="30"/>
      <c r="G166" s="30"/>
    </row>
    <row r="167" spans="1:7" ht="58.15" customHeight="1" x14ac:dyDescent="0.25">
      <c r="A167" s="30"/>
      <c r="B167" s="28" t="s">
        <v>139</v>
      </c>
      <c r="C167" s="30" t="s">
        <v>140</v>
      </c>
      <c r="D167" s="30" t="s">
        <v>59</v>
      </c>
      <c r="E167" s="30">
        <v>7463.94</v>
      </c>
      <c r="F167" s="30">
        <v>0</v>
      </c>
      <c r="G167" s="30">
        <f>E167+F167</f>
        <v>7463.94</v>
      </c>
    </row>
    <row r="168" spans="1:7" ht="21" customHeight="1" x14ac:dyDescent="0.25">
      <c r="A168" s="30">
        <v>3</v>
      </c>
      <c r="B168" s="18" t="s">
        <v>28</v>
      </c>
      <c r="C168" s="30"/>
      <c r="D168" s="30"/>
      <c r="E168" s="30"/>
      <c r="F168" s="30"/>
      <c r="G168" s="30"/>
    </row>
    <row r="169" spans="1:7" ht="34.9" customHeight="1" x14ac:dyDescent="0.25">
      <c r="A169" s="30"/>
      <c r="B169" s="22" t="s">
        <v>141</v>
      </c>
      <c r="C169" s="30" t="s">
        <v>55</v>
      </c>
      <c r="D169" s="30" t="s">
        <v>238</v>
      </c>
      <c r="E169" s="24">
        <f>E164/E165</f>
        <v>10.289391393821493</v>
      </c>
      <c r="F169" s="24">
        <v>0</v>
      </c>
      <c r="G169" s="24">
        <f>E169+F169</f>
        <v>10.289391393821493</v>
      </c>
    </row>
    <row r="170" spans="1:7" ht="21" customHeight="1" x14ac:dyDescent="0.25">
      <c r="A170" s="30">
        <v>4</v>
      </c>
      <c r="B170" s="18" t="s">
        <v>29</v>
      </c>
      <c r="C170" s="30"/>
      <c r="D170" s="30"/>
      <c r="E170" s="30"/>
      <c r="F170" s="30"/>
      <c r="G170" s="30"/>
    </row>
    <row r="171" spans="1:7" ht="69.75" customHeight="1" x14ac:dyDescent="0.25">
      <c r="A171" s="30"/>
      <c r="B171" s="22" t="s">
        <v>142</v>
      </c>
      <c r="C171" s="30" t="s">
        <v>58</v>
      </c>
      <c r="D171" s="23" t="s">
        <v>239</v>
      </c>
      <c r="E171" s="30">
        <f>8300/8300*100</f>
        <v>100</v>
      </c>
      <c r="F171" s="30">
        <v>0</v>
      </c>
      <c r="G171" s="30">
        <f>E171+F171</f>
        <v>100</v>
      </c>
    </row>
    <row r="172" spans="1:7" ht="21" customHeight="1" x14ac:dyDescent="0.25">
      <c r="A172" s="30"/>
      <c r="B172" s="30" t="s">
        <v>144</v>
      </c>
      <c r="C172" s="100" t="s">
        <v>76</v>
      </c>
      <c r="D172" s="101"/>
      <c r="E172" s="101"/>
      <c r="F172" s="101"/>
      <c r="G172" s="102"/>
    </row>
    <row r="173" spans="1:7" ht="21" customHeight="1" x14ac:dyDescent="0.25">
      <c r="A173" s="30">
        <v>1</v>
      </c>
      <c r="B173" s="18" t="s">
        <v>26</v>
      </c>
      <c r="C173" s="30"/>
      <c r="D173" s="30"/>
      <c r="E173" s="30"/>
      <c r="F173" s="30"/>
      <c r="G173" s="30"/>
    </row>
    <row r="174" spans="1:7" ht="94.15" customHeight="1" x14ac:dyDescent="0.25">
      <c r="A174" s="30"/>
      <c r="B174" s="29" t="s">
        <v>145</v>
      </c>
      <c r="C174" s="30" t="s">
        <v>55</v>
      </c>
      <c r="D174" s="30" t="s">
        <v>81</v>
      </c>
      <c r="E174" s="24">
        <v>2434.98</v>
      </c>
      <c r="F174" s="24">
        <v>0</v>
      </c>
      <c r="G174" s="24">
        <f>E174+F174</f>
        <v>2434.98</v>
      </c>
    </row>
    <row r="175" spans="1:7" ht="104.45" customHeight="1" x14ac:dyDescent="0.25">
      <c r="A175" s="30"/>
      <c r="B175" s="28" t="s">
        <v>146</v>
      </c>
      <c r="C175" s="30" t="s">
        <v>147</v>
      </c>
      <c r="D175" s="30" t="s">
        <v>85</v>
      </c>
      <c r="E175" s="30">
        <v>6</v>
      </c>
      <c r="F175" s="30">
        <v>0</v>
      </c>
      <c r="G175" s="30">
        <f>E175+F175</f>
        <v>6</v>
      </c>
    </row>
    <row r="176" spans="1:7" ht="21" customHeight="1" x14ac:dyDescent="0.25">
      <c r="A176" s="30">
        <v>2</v>
      </c>
      <c r="B176" s="18" t="s">
        <v>27</v>
      </c>
      <c r="C176" s="30"/>
      <c r="D176" s="30"/>
      <c r="E176" s="30"/>
      <c r="F176" s="30"/>
      <c r="G176" s="30"/>
    </row>
    <row r="177" spans="1:7" ht="101.25" customHeight="1" x14ac:dyDescent="0.25">
      <c r="A177" s="30"/>
      <c r="B177" s="28" t="s">
        <v>153</v>
      </c>
      <c r="C177" s="30" t="s">
        <v>147</v>
      </c>
      <c r="D177" s="30" t="s">
        <v>59</v>
      </c>
      <c r="E177" s="30">
        <v>6</v>
      </c>
      <c r="F177" s="30">
        <v>0</v>
      </c>
      <c r="G177" s="30">
        <f>E177+F177</f>
        <v>6</v>
      </c>
    </row>
    <row r="178" spans="1:7" ht="21" customHeight="1" x14ac:dyDescent="0.25">
      <c r="A178" s="30">
        <v>3</v>
      </c>
      <c r="B178" s="18" t="s">
        <v>28</v>
      </c>
      <c r="C178" s="30"/>
      <c r="D178" s="30"/>
      <c r="E178" s="30"/>
      <c r="F178" s="30"/>
      <c r="G178" s="30"/>
    </row>
    <row r="179" spans="1:7" ht="75.599999999999994" customHeight="1" x14ac:dyDescent="0.25">
      <c r="A179" s="30"/>
      <c r="B179" s="22" t="s">
        <v>148</v>
      </c>
      <c r="C179" s="30" t="s">
        <v>55</v>
      </c>
      <c r="D179" s="30" t="s">
        <v>360</v>
      </c>
      <c r="E179" s="24">
        <f>E174/E175</f>
        <v>405.83</v>
      </c>
      <c r="F179" s="24">
        <v>0</v>
      </c>
      <c r="G179" s="24">
        <f>E179+F179</f>
        <v>405.83</v>
      </c>
    </row>
    <row r="180" spans="1:7" ht="21" customHeight="1" x14ac:dyDescent="0.25">
      <c r="A180" s="30">
        <v>4</v>
      </c>
      <c r="B180" s="18" t="s">
        <v>29</v>
      </c>
      <c r="C180" s="30"/>
      <c r="D180" s="30"/>
      <c r="E180" s="30"/>
      <c r="F180" s="30"/>
      <c r="G180" s="30"/>
    </row>
    <row r="181" spans="1:7" ht="145.15" customHeight="1" x14ac:dyDescent="0.25">
      <c r="A181" s="30"/>
      <c r="B181" s="22" t="s">
        <v>149</v>
      </c>
      <c r="C181" s="30" t="s">
        <v>58</v>
      </c>
      <c r="D181" s="23" t="s">
        <v>361</v>
      </c>
      <c r="E181" s="30">
        <f>4/4*100</f>
        <v>100</v>
      </c>
      <c r="F181" s="30">
        <v>0</v>
      </c>
      <c r="G181" s="30">
        <f>E181+F181</f>
        <v>100</v>
      </c>
    </row>
    <row r="182" spans="1:7" ht="21" customHeight="1" x14ac:dyDescent="0.25">
      <c r="A182" s="30"/>
      <c r="B182" s="30" t="s">
        <v>151</v>
      </c>
      <c r="C182" s="100" t="s">
        <v>155</v>
      </c>
      <c r="D182" s="101"/>
      <c r="E182" s="101"/>
      <c r="F182" s="101"/>
      <c r="G182" s="102"/>
    </row>
    <row r="183" spans="1:7" ht="21" customHeight="1" x14ac:dyDescent="0.25">
      <c r="A183" s="30">
        <v>1</v>
      </c>
      <c r="B183" s="18" t="s">
        <v>26</v>
      </c>
      <c r="C183" s="30"/>
      <c r="D183" s="30"/>
      <c r="E183" s="30"/>
      <c r="F183" s="30"/>
      <c r="G183" s="30"/>
    </row>
    <row r="184" spans="1:7" ht="74.45" customHeight="1" x14ac:dyDescent="0.25">
      <c r="A184" s="30"/>
      <c r="B184" s="29" t="s">
        <v>154</v>
      </c>
      <c r="C184" s="30" t="s">
        <v>55</v>
      </c>
      <c r="D184" s="30" t="s">
        <v>81</v>
      </c>
      <c r="E184" s="24">
        <v>91945</v>
      </c>
      <c r="F184" s="24">
        <v>0</v>
      </c>
      <c r="G184" s="24">
        <f>E184+F184</f>
        <v>91945</v>
      </c>
    </row>
    <row r="185" spans="1:7" ht="55.5" customHeight="1" x14ac:dyDescent="0.25">
      <c r="A185" s="30"/>
      <c r="B185" s="28" t="s">
        <v>156</v>
      </c>
      <c r="C185" s="30" t="s">
        <v>84</v>
      </c>
      <c r="D185" s="30" t="s">
        <v>85</v>
      </c>
      <c r="E185" s="30">
        <v>21</v>
      </c>
      <c r="F185" s="30">
        <v>0</v>
      </c>
      <c r="G185" s="30">
        <f>E185+F185</f>
        <v>21</v>
      </c>
    </row>
    <row r="186" spans="1:7" ht="21" customHeight="1" x14ac:dyDescent="0.25">
      <c r="A186" s="30">
        <v>2</v>
      </c>
      <c r="B186" s="18" t="s">
        <v>27</v>
      </c>
      <c r="C186" s="30"/>
      <c r="D186" s="30"/>
      <c r="E186" s="30"/>
      <c r="F186" s="30"/>
      <c r="G186" s="30"/>
    </row>
    <row r="187" spans="1:7" ht="73.900000000000006" customHeight="1" x14ac:dyDescent="0.25">
      <c r="A187" s="30"/>
      <c r="B187" s="28" t="s">
        <v>157</v>
      </c>
      <c r="C187" s="30" t="s">
        <v>84</v>
      </c>
      <c r="D187" s="30" t="s">
        <v>59</v>
      </c>
      <c r="E187" s="30">
        <v>21</v>
      </c>
      <c r="F187" s="30">
        <v>0</v>
      </c>
      <c r="G187" s="30">
        <f>E187+F187</f>
        <v>21</v>
      </c>
    </row>
    <row r="188" spans="1:7" ht="21" customHeight="1" x14ac:dyDescent="0.25">
      <c r="A188" s="30">
        <v>3</v>
      </c>
      <c r="B188" s="18" t="s">
        <v>28</v>
      </c>
      <c r="C188" s="30"/>
      <c r="D188" s="30"/>
      <c r="E188" s="30"/>
      <c r="F188" s="30"/>
      <c r="G188" s="30"/>
    </row>
    <row r="189" spans="1:7" ht="49.9" customHeight="1" x14ac:dyDescent="0.25">
      <c r="A189" s="30"/>
      <c r="B189" s="22" t="s">
        <v>158</v>
      </c>
      <c r="C189" s="30" t="s">
        <v>55</v>
      </c>
      <c r="D189" s="30" t="s">
        <v>240</v>
      </c>
      <c r="E189" s="24">
        <f>E184/E185</f>
        <v>4378.333333333333</v>
      </c>
      <c r="F189" s="24">
        <v>0</v>
      </c>
      <c r="G189" s="24">
        <f>E189+F189</f>
        <v>4378.333333333333</v>
      </c>
    </row>
    <row r="190" spans="1:7" ht="21" customHeight="1" x14ac:dyDescent="0.25">
      <c r="A190" s="30">
        <v>4</v>
      </c>
      <c r="B190" s="18" t="s">
        <v>29</v>
      </c>
      <c r="C190" s="30"/>
      <c r="D190" s="30"/>
      <c r="E190" s="30"/>
      <c r="F190" s="30"/>
      <c r="G190" s="30"/>
    </row>
    <row r="191" spans="1:7" ht="65.45" customHeight="1" x14ac:dyDescent="0.25">
      <c r="A191" s="30"/>
      <c r="B191" s="22" t="s">
        <v>159</v>
      </c>
      <c r="C191" s="30" t="s">
        <v>58</v>
      </c>
      <c r="D191" s="23" t="s">
        <v>241</v>
      </c>
      <c r="E191" s="30">
        <f>50/50*100</f>
        <v>100</v>
      </c>
      <c r="F191" s="30">
        <v>0</v>
      </c>
      <c r="G191" s="30">
        <f>E191+F191</f>
        <v>100</v>
      </c>
    </row>
    <row r="192" spans="1:7" ht="21" customHeight="1" x14ac:dyDescent="0.25">
      <c r="A192" s="30"/>
      <c r="B192" s="30" t="s">
        <v>152</v>
      </c>
      <c r="C192" s="100" t="s">
        <v>78</v>
      </c>
      <c r="D192" s="101"/>
      <c r="E192" s="101"/>
      <c r="F192" s="101"/>
      <c r="G192" s="102"/>
    </row>
    <row r="193" spans="1:7" ht="21" customHeight="1" x14ac:dyDescent="0.25">
      <c r="A193" s="30">
        <v>1</v>
      </c>
      <c r="B193" s="18" t="s">
        <v>26</v>
      </c>
      <c r="C193" s="30"/>
      <c r="D193" s="30"/>
      <c r="E193" s="30"/>
      <c r="F193" s="30"/>
      <c r="G193" s="30"/>
    </row>
    <row r="194" spans="1:7" ht="82.9" customHeight="1" x14ac:dyDescent="0.25">
      <c r="A194" s="30"/>
      <c r="B194" s="29" t="s">
        <v>160</v>
      </c>
      <c r="C194" s="30" t="s">
        <v>55</v>
      </c>
      <c r="D194" s="30" t="s">
        <v>81</v>
      </c>
      <c r="E194" s="24">
        <v>51499.8</v>
      </c>
      <c r="F194" s="24">
        <v>0</v>
      </c>
      <c r="G194" s="24">
        <f>E194+F194</f>
        <v>51499.8</v>
      </c>
    </row>
    <row r="195" spans="1:7" ht="70.150000000000006" customHeight="1" x14ac:dyDescent="0.25">
      <c r="A195" s="30"/>
      <c r="B195" s="28" t="s">
        <v>163</v>
      </c>
      <c r="C195" s="30" t="s">
        <v>57</v>
      </c>
      <c r="D195" s="30" t="s">
        <v>85</v>
      </c>
      <c r="E195" s="30">
        <v>35</v>
      </c>
      <c r="F195" s="30">
        <v>0</v>
      </c>
      <c r="G195" s="30">
        <f>E195+F195</f>
        <v>35</v>
      </c>
    </row>
    <row r="196" spans="1:7" ht="21" customHeight="1" x14ac:dyDescent="0.25">
      <c r="A196" s="30">
        <v>2</v>
      </c>
      <c r="B196" s="18" t="s">
        <v>27</v>
      </c>
      <c r="C196" s="30"/>
      <c r="D196" s="30"/>
      <c r="E196" s="30"/>
      <c r="F196" s="30"/>
      <c r="G196" s="30"/>
    </row>
    <row r="197" spans="1:7" ht="58.9" customHeight="1" x14ac:dyDescent="0.25">
      <c r="A197" s="30"/>
      <c r="B197" s="28" t="s">
        <v>161</v>
      </c>
      <c r="C197" s="30" t="s">
        <v>162</v>
      </c>
      <c r="D197" s="30" t="s">
        <v>59</v>
      </c>
      <c r="E197" s="30">
        <v>108</v>
      </c>
      <c r="F197" s="30">
        <v>0</v>
      </c>
      <c r="G197" s="30">
        <f>E197+F197</f>
        <v>108</v>
      </c>
    </row>
    <row r="198" spans="1:7" ht="21" customHeight="1" x14ac:dyDescent="0.25">
      <c r="A198" s="30">
        <v>3</v>
      </c>
      <c r="B198" s="18" t="s">
        <v>28</v>
      </c>
      <c r="C198" s="30"/>
      <c r="D198" s="30"/>
      <c r="E198" s="30"/>
      <c r="F198" s="30"/>
      <c r="G198" s="30"/>
    </row>
    <row r="199" spans="1:7" ht="35.450000000000003" customHeight="1" x14ac:dyDescent="0.25">
      <c r="A199" s="30"/>
      <c r="B199" s="22" t="s">
        <v>164</v>
      </c>
      <c r="C199" s="30" t="s">
        <v>55</v>
      </c>
      <c r="D199" s="30" t="s">
        <v>242</v>
      </c>
      <c r="E199" s="24">
        <f>E194/E197</f>
        <v>476.85</v>
      </c>
      <c r="F199" s="24">
        <v>0</v>
      </c>
      <c r="G199" s="24">
        <f>E199+F199</f>
        <v>476.85</v>
      </c>
    </row>
    <row r="200" spans="1:7" ht="21" customHeight="1" x14ac:dyDescent="0.25">
      <c r="A200" s="30">
        <v>4</v>
      </c>
      <c r="B200" s="18" t="s">
        <v>29</v>
      </c>
      <c r="C200" s="30"/>
      <c r="D200" s="30"/>
      <c r="E200" s="30"/>
      <c r="F200" s="30"/>
      <c r="G200" s="30"/>
    </row>
    <row r="201" spans="1:7" ht="83.45" customHeight="1" x14ac:dyDescent="0.25">
      <c r="A201" s="30"/>
      <c r="B201" s="22" t="s">
        <v>165</v>
      </c>
      <c r="C201" s="30" t="s">
        <v>58</v>
      </c>
      <c r="D201" s="23" t="s">
        <v>243</v>
      </c>
      <c r="E201" s="30">
        <f>10/10*100</f>
        <v>100</v>
      </c>
      <c r="F201" s="30">
        <v>0</v>
      </c>
      <c r="G201" s="30">
        <f>E201+F201</f>
        <v>100</v>
      </c>
    </row>
    <row r="202" spans="1:7" ht="33" customHeight="1" x14ac:dyDescent="0.25">
      <c r="A202" s="30"/>
      <c r="B202" s="30" t="s">
        <v>166</v>
      </c>
      <c r="C202" s="100" t="s">
        <v>79</v>
      </c>
      <c r="D202" s="101"/>
      <c r="E202" s="101"/>
      <c r="F202" s="101"/>
      <c r="G202" s="102"/>
    </row>
    <row r="203" spans="1:7" ht="23.25" customHeight="1" x14ac:dyDescent="0.25">
      <c r="A203" s="30">
        <v>1</v>
      </c>
      <c r="B203" s="18" t="s">
        <v>26</v>
      </c>
      <c r="C203" s="30"/>
      <c r="D203" s="30"/>
      <c r="E203" s="30"/>
      <c r="F203" s="30"/>
      <c r="G203" s="30"/>
    </row>
    <row r="204" spans="1:7" ht="96.75" customHeight="1" x14ac:dyDescent="0.25">
      <c r="A204" s="30"/>
      <c r="B204" s="29" t="s">
        <v>167</v>
      </c>
      <c r="C204" s="30" t="s">
        <v>55</v>
      </c>
      <c r="D204" s="30" t="s">
        <v>81</v>
      </c>
      <c r="E204" s="24">
        <v>0</v>
      </c>
      <c r="F204" s="24">
        <v>7020</v>
      </c>
      <c r="G204" s="24">
        <f>E204+F204</f>
        <v>7020</v>
      </c>
    </row>
    <row r="205" spans="1:7" ht="84.75" customHeight="1" x14ac:dyDescent="0.25">
      <c r="A205" s="30"/>
      <c r="B205" s="28" t="s">
        <v>175</v>
      </c>
      <c r="C205" s="30" t="s">
        <v>57</v>
      </c>
      <c r="D205" s="30" t="s">
        <v>85</v>
      </c>
      <c r="E205" s="30">
        <v>0</v>
      </c>
      <c r="F205" s="30">
        <v>1</v>
      </c>
      <c r="G205" s="30">
        <f>E205+F205</f>
        <v>1</v>
      </c>
    </row>
    <row r="206" spans="1:7" ht="19.5" customHeight="1" x14ac:dyDescent="0.25">
      <c r="A206" s="30">
        <v>2</v>
      </c>
      <c r="B206" s="18" t="s">
        <v>27</v>
      </c>
      <c r="C206" s="30"/>
      <c r="D206" s="30"/>
      <c r="E206" s="30"/>
      <c r="F206" s="30"/>
      <c r="G206" s="30"/>
    </row>
    <row r="207" spans="1:7" ht="94.9" customHeight="1" x14ac:dyDescent="0.25">
      <c r="A207" s="30"/>
      <c r="B207" s="28" t="s">
        <v>176</v>
      </c>
      <c r="C207" s="30" t="s">
        <v>57</v>
      </c>
      <c r="D207" s="30" t="s">
        <v>59</v>
      </c>
      <c r="E207" s="30">
        <v>0</v>
      </c>
      <c r="F207" s="30">
        <v>1</v>
      </c>
      <c r="G207" s="30">
        <f>E207+F207</f>
        <v>1</v>
      </c>
    </row>
    <row r="208" spans="1:7" ht="24" customHeight="1" x14ac:dyDescent="0.25">
      <c r="A208" s="30">
        <v>3</v>
      </c>
      <c r="B208" s="18" t="s">
        <v>28</v>
      </c>
      <c r="C208" s="30"/>
      <c r="D208" s="30"/>
      <c r="E208" s="30"/>
      <c r="F208" s="30"/>
      <c r="G208" s="30"/>
    </row>
    <row r="209" spans="1:7" ht="74.45" customHeight="1" x14ac:dyDescent="0.25">
      <c r="A209" s="30"/>
      <c r="B209" s="22" t="s">
        <v>177</v>
      </c>
      <c r="C209" s="30" t="s">
        <v>55</v>
      </c>
      <c r="D209" s="30" t="s">
        <v>168</v>
      </c>
      <c r="E209" s="24">
        <v>0</v>
      </c>
      <c r="F209" s="24">
        <f>7020/1</f>
        <v>7020</v>
      </c>
      <c r="G209" s="24">
        <f>E209+F209</f>
        <v>7020</v>
      </c>
    </row>
    <row r="210" spans="1:7" ht="27" customHeight="1" x14ac:dyDescent="0.25">
      <c r="A210" s="30">
        <v>4</v>
      </c>
      <c r="B210" s="18" t="s">
        <v>29</v>
      </c>
      <c r="C210" s="30"/>
      <c r="D210" s="30"/>
      <c r="E210" s="30"/>
      <c r="F210" s="30"/>
      <c r="G210" s="30"/>
    </row>
    <row r="211" spans="1:7" ht="83.45" customHeight="1" x14ac:dyDescent="0.25">
      <c r="A211" s="30"/>
      <c r="B211" s="22" t="s">
        <v>178</v>
      </c>
      <c r="C211" s="30" t="s">
        <v>58</v>
      </c>
      <c r="D211" s="23" t="s">
        <v>179</v>
      </c>
      <c r="E211" s="30">
        <v>0</v>
      </c>
      <c r="F211" s="30">
        <f>1/1*100</f>
        <v>100</v>
      </c>
      <c r="G211" s="30">
        <f>E211+F211</f>
        <v>100</v>
      </c>
    </row>
    <row r="212" spans="1:7" ht="21" customHeight="1" x14ac:dyDescent="0.25">
      <c r="A212" s="30"/>
      <c r="B212" s="30" t="s">
        <v>169</v>
      </c>
      <c r="C212" s="100" t="s">
        <v>80</v>
      </c>
      <c r="D212" s="101"/>
      <c r="E212" s="101"/>
      <c r="F212" s="101"/>
      <c r="G212" s="102"/>
    </row>
    <row r="213" spans="1:7" ht="21" customHeight="1" x14ac:dyDescent="0.25">
      <c r="A213" s="30">
        <v>1</v>
      </c>
      <c r="B213" s="18" t="s">
        <v>26</v>
      </c>
      <c r="C213" s="30"/>
      <c r="D213" s="30"/>
      <c r="E213" s="30"/>
      <c r="F213" s="30"/>
      <c r="G213" s="30"/>
    </row>
    <row r="214" spans="1:7" ht="79.900000000000006" customHeight="1" x14ac:dyDescent="0.25">
      <c r="A214" s="30"/>
      <c r="B214" s="29" t="s">
        <v>170</v>
      </c>
      <c r="C214" s="30" t="s">
        <v>55</v>
      </c>
      <c r="D214" s="30" t="s">
        <v>81</v>
      </c>
      <c r="E214" s="24">
        <v>24487.66</v>
      </c>
      <c r="F214" s="24">
        <v>0</v>
      </c>
      <c r="G214" s="24">
        <f>E214+F214</f>
        <v>24487.66</v>
      </c>
    </row>
    <row r="215" spans="1:7" ht="60" customHeight="1" x14ac:dyDescent="0.25">
      <c r="A215" s="30"/>
      <c r="B215" s="28" t="s">
        <v>171</v>
      </c>
      <c r="C215" s="30" t="s">
        <v>57</v>
      </c>
      <c r="D215" s="30" t="s">
        <v>85</v>
      </c>
      <c r="E215" s="30">
        <v>2</v>
      </c>
      <c r="F215" s="30">
        <v>0</v>
      </c>
      <c r="G215" s="30">
        <f>E215+F215</f>
        <v>2</v>
      </c>
    </row>
    <row r="216" spans="1:7" ht="21" customHeight="1" x14ac:dyDescent="0.25">
      <c r="A216" s="30">
        <v>2</v>
      </c>
      <c r="B216" s="18" t="s">
        <v>27</v>
      </c>
      <c r="C216" s="30"/>
      <c r="D216" s="30"/>
      <c r="E216" s="30"/>
      <c r="F216" s="30"/>
      <c r="G216" s="30"/>
    </row>
    <row r="217" spans="1:7" ht="74.45" customHeight="1" x14ac:dyDescent="0.25">
      <c r="A217" s="30"/>
      <c r="B217" s="28" t="s">
        <v>172</v>
      </c>
      <c r="C217" s="30" t="s">
        <v>57</v>
      </c>
      <c r="D217" s="30" t="s">
        <v>59</v>
      </c>
      <c r="E217" s="30">
        <v>2</v>
      </c>
      <c r="F217" s="30">
        <v>0</v>
      </c>
      <c r="G217" s="30">
        <f>E217+F217</f>
        <v>2</v>
      </c>
    </row>
    <row r="218" spans="1:7" ht="21" customHeight="1" x14ac:dyDescent="0.25">
      <c r="A218" s="30">
        <v>3</v>
      </c>
      <c r="B218" s="18" t="s">
        <v>28</v>
      </c>
      <c r="C218" s="30"/>
      <c r="D218" s="30"/>
      <c r="E218" s="30"/>
      <c r="F218" s="30"/>
      <c r="G218" s="30"/>
    </row>
    <row r="219" spans="1:7" ht="64.900000000000006" customHeight="1" x14ac:dyDescent="0.25">
      <c r="A219" s="30"/>
      <c r="B219" s="22" t="s">
        <v>173</v>
      </c>
      <c r="C219" s="30" t="s">
        <v>55</v>
      </c>
      <c r="D219" s="30" t="s">
        <v>221</v>
      </c>
      <c r="E219" s="24">
        <f>E214/E215</f>
        <v>12243.83</v>
      </c>
      <c r="F219" s="24">
        <v>0</v>
      </c>
      <c r="G219" s="24">
        <f>E219+F219</f>
        <v>12243.83</v>
      </c>
    </row>
    <row r="220" spans="1:7" ht="21" customHeight="1" x14ac:dyDescent="0.25">
      <c r="A220" s="30">
        <v>4</v>
      </c>
      <c r="B220" s="18" t="s">
        <v>29</v>
      </c>
      <c r="C220" s="30"/>
      <c r="D220" s="30"/>
      <c r="E220" s="30"/>
      <c r="F220" s="30"/>
      <c r="G220" s="30"/>
    </row>
    <row r="221" spans="1:7" ht="50.45" customHeight="1" x14ac:dyDescent="0.25">
      <c r="A221" s="30"/>
      <c r="B221" s="22" t="s">
        <v>174</v>
      </c>
      <c r="C221" s="30" t="s">
        <v>58</v>
      </c>
      <c r="D221" s="23" t="s">
        <v>143</v>
      </c>
      <c r="E221" s="30">
        <f>2/2*100</f>
        <v>100</v>
      </c>
      <c r="F221" s="30">
        <v>0</v>
      </c>
      <c r="G221" s="30">
        <f>E221+F221</f>
        <v>100</v>
      </c>
    </row>
    <row r="222" spans="1:7" ht="29.25" customHeight="1" x14ac:dyDescent="0.25">
      <c r="A222" s="34"/>
      <c r="B222" s="34" t="s">
        <v>190</v>
      </c>
      <c r="C222" s="100" t="s">
        <v>189</v>
      </c>
      <c r="D222" s="101"/>
      <c r="E222" s="101"/>
      <c r="F222" s="101"/>
      <c r="G222" s="102"/>
    </row>
    <row r="223" spans="1:7" ht="21.75" customHeight="1" x14ac:dyDescent="0.25">
      <c r="A223" s="34">
        <v>1</v>
      </c>
      <c r="B223" s="18" t="s">
        <v>26</v>
      </c>
      <c r="C223" s="34"/>
      <c r="D223" s="34"/>
      <c r="E223" s="34"/>
      <c r="F223" s="34"/>
      <c r="G223" s="34"/>
    </row>
    <row r="224" spans="1:7" ht="162" customHeight="1" x14ac:dyDescent="0.25">
      <c r="A224" s="34"/>
      <c r="B224" s="35" t="s">
        <v>191</v>
      </c>
      <c r="C224" s="34" t="s">
        <v>55</v>
      </c>
      <c r="D224" s="34" t="s">
        <v>194</v>
      </c>
      <c r="E224" s="24">
        <v>0</v>
      </c>
      <c r="F224" s="24">
        <v>163174.03</v>
      </c>
      <c r="G224" s="24">
        <f>E224+F224</f>
        <v>163174.03</v>
      </c>
    </row>
    <row r="225" spans="1:7" ht="93.75" customHeight="1" x14ac:dyDescent="0.25">
      <c r="A225" s="34"/>
      <c r="B225" s="28" t="s">
        <v>192</v>
      </c>
      <c r="C225" s="34" t="s">
        <v>84</v>
      </c>
      <c r="D225" s="34" t="s">
        <v>193</v>
      </c>
      <c r="E225" s="34">
        <v>0</v>
      </c>
      <c r="F225" s="34">
        <v>3</v>
      </c>
      <c r="G225" s="34">
        <f>E225+F225</f>
        <v>3</v>
      </c>
    </row>
    <row r="226" spans="1:7" ht="20.25" customHeight="1" x14ac:dyDescent="0.25">
      <c r="A226" s="34">
        <v>2</v>
      </c>
      <c r="B226" s="18" t="s">
        <v>27</v>
      </c>
      <c r="C226" s="34"/>
      <c r="D226" s="34"/>
      <c r="E226" s="34"/>
      <c r="F226" s="34"/>
      <c r="G226" s="34"/>
    </row>
    <row r="227" spans="1:7" ht="115.5" customHeight="1" x14ac:dyDescent="0.25">
      <c r="A227" s="34"/>
      <c r="B227" s="28" t="s">
        <v>208</v>
      </c>
      <c r="C227" s="34" t="s">
        <v>57</v>
      </c>
      <c r="D227" s="34" t="s">
        <v>59</v>
      </c>
      <c r="E227" s="34">
        <v>0</v>
      </c>
      <c r="F227" s="34">
        <v>3</v>
      </c>
      <c r="G227" s="34">
        <f>E227+F227</f>
        <v>3</v>
      </c>
    </row>
    <row r="228" spans="1:7" ht="18.75" customHeight="1" x14ac:dyDescent="0.25">
      <c r="A228" s="34">
        <v>3</v>
      </c>
      <c r="B228" s="18" t="s">
        <v>28</v>
      </c>
      <c r="C228" s="34"/>
      <c r="D228" s="34"/>
      <c r="E228" s="34"/>
      <c r="F228" s="34"/>
      <c r="G228" s="34"/>
    </row>
    <row r="229" spans="1:7" ht="112.5" customHeight="1" x14ac:dyDescent="0.25">
      <c r="A229" s="34"/>
      <c r="B229" s="22" t="s">
        <v>195</v>
      </c>
      <c r="C229" s="34" t="s">
        <v>55</v>
      </c>
      <c r="D229" s="34" t="s">
        <v>223</v>
      </c>
      <c r="E229" s="24">
        <v>0</v>
      </c>
      <c r="F229" s="24">
        <f>F224/F225</f>
        <v>54391.343333333331</v>
      </c>
      <c r="G229" s="24">
        <f>E229+F229</f>
        <v>54391.343333333331</v>
      </c>
    </row>
    <row r="230" spans="1:7" ht="21.75" customHeight="1" x14ac:dyDescent="0.25">
      <c r="A230" s="34">
        <v>4</v>
      </c>
      <c r="B230" s="18" t="s">
        <v>29</v>
      </c>
      <c r="C230" s="34"/>
      <c r="D230" s="34"/>
      <c r="E230" s="34"/>
      <c r="F230" s="34"/>
      <c r="G230" s="34"/>
    </row>
    <row r="231" spans="1:7" ht="114" customHeight="1" x14ac:dyDescent="0.25">
      <c r="A231" s="34"/>
      <c r="B231" s="22" t="s">
        <v>198</v>
      </c>
      <c r="C231" s="34" t="s">
        <v>58</v>
      </c>
      <c r="D231" s="23" t="s">
        <v>222</v>
      </c>
      <c r="E231" s="34">
        <v>0</v>
      </c>
      <c r="F231" s="34">
        <v>100</v>
      </c>
      <c r="G231" s="34">
        <f>E231+F231</f>
        <v>100</v>
      </c>
    </row>
    <row r="232" spans="1:7" ht="33.75" customHeight="1" x14ac:dyDescent="0.25">
      <c r="A232" s="39"/>
      <c r="B232" s="39" t="s">
        <v>201</v>
      </c>
      <c r="C232" s="100" t="s">
        <v>202</v>
      </c>
      <c r="D232" s="101"/>
      <c r="E232" s="101"/>
      <c r="F232" s="101"/>
      <c r="G232" s="102"/>
    </row>
    <row r="233" spans="1:7" ht="28.5" customHeight="1" x14ac:dyDescent="0.25">
      <c r="A233" s="39">
        <v>1</v>
      </c>
      <c r="B233" s="18" t="s">
        <v>26</v>
      </c>
      <c r="C233" s="39"/>
      <c r="D233" s="39"/>
      <c r="E233" s="39"/>
      <c r="F233" s="39"/>
      <c r="G233" s="39"/>
    </row>
    <row r="234" spans="1:7" ht="113.25" customHeight="1" x14ac:dyDescent="0.25">
      <c r="A234" s="39"/>
      <c r="B234" s="40" t="s">
        <v>203</v>
      </c>
      <c r="C234" s="39" t="s">
        <v>55</v>
      </c>
      <c r="D234" s="39" t="s">
        <v>194</v>
      </c>
      <c r="E234" s="24">
        <v>389734</v>
      </c>
      <c r="F234" s="24">
        <v>0</v>
      </c>
      <c r="G234" s="24">
        <f>E234+F234</f>
        <v>389734</v>
      </c>
    </row>
    <row r="235" spans="1:7" ht="119.25" customHeight="1" x14ac:dyDescent="0.25">
      <c r="A235" s="39"/>
      <c r="B235" s="28" t="s">
        <v>205</v>
      </c>
      <c r="C235" s="39" t="s">
        <v>204</v>
      </c>
      <c r="D235" s="39" t="s">
        <v>193</v>
      </c>
      <c r="E235" s="39">
        <v>41.3</v>
      </c>
      <c r="F235" s="39">
        <v>0</v>
      </c>
      <c r="G235" s="39">
        <f>E235+F235</f>
        <v>41.3</v>
      </c>
    </row>
    <row r="236" spans="1:7" ht="30" customHeight="1" x14ac:dyDescent="0.25">
      <c r="A236" s="39">
        <v>2</v>
      </c>
      <c r="B236" s="18" t="s">
        <v>27</v>
      </c>
      <c r="C236" s="39"/>
      <c r="D236" s="39"/>
      <c r="E236" s="39"/>
      <c r="F236" s="39"/>
      <c r="G236" s="39"/>
    </row>
    <row r="237" spans="1:7" ht="114" customHeight="1" x14ac:dyDescent="0.25">
      <c r="A237" s="39"/>
      <c r="B237" s="28" t="s">
        <v>205</v>
      </c>
      <c r="C237" s="39" t="s">
        <v>204</v>
      </c>
      <c r="D237" s="39" t="s">
        <v>59</v>
      </c>
      <c r="E237" s="41">
        <v>41.3</v>
      </c>
      <c r="F237" s="39">
        <v>0</v>
      </c>
      <c r="G237" s="41">
        <f>E237+F237</f>
        <v>41.3</v>
      </c>
    </row>
    <row r="238" spans="1:7" ht="26.25" customHeight="1" x14ac:dyDescent="0.25">
      <c r="A238" s="39">
        <v>3</v>
      </c>
      <c r="B238" s="18" t="s">
        <v>28</v>
      </c>
      <c r="C238" s="39"/>
      <c r="D238" s="39"/>
      <c r="E238" s="39"/>
      <c r="F238" s="39"/>
      <c r="G238" s="39"/>
    </row>
    <row r="239" spans="1:7" ht="114" customHeight="1" x14ac:dyDescent="0.25">
      <c r="A239" s="39"/>
      <c r="B239" s="22" t="s">
        <v>209</v>
      </c>
      <c r="C239" s="39" t="s">
        <v>55</v>
      </c>
      <c r="D239" s="39" t="s">
        <v>210</v>
      </c>
      <c r="E239" s="24">
        <f>E234/E235/10000</f>
        <v>0.94366585956416471</v>
      </c>
      <c r="F239" s="39">
        <v>0</v>
      </c>
      <c r="G239" s="24">
        <f>E239+F239</f>
        <v>0.94366585956416471</v>
      </c>
    </row>
    <row r="240" spans="1:7" ht="29.25" customHeight="1" x14ac:dyDescent="0.25">
      <c r="A240" s="39">
        <v>4</v>
      </c>
      <c r="B240" s="18" t="s">
        <v>29</v>
      </c>
      <c r="C240" s="39"/>
      <c r="D240" s="39"/>
      <c r="E240" s="39"/>
      <c r="F240" s="39"/>
      <c r="G240" s="39"/>
    </row>
    <row r="241" spans="1:7" ht="114" customHeight="1" x14ac:dyDescent="0.25">
      <c r="A241" s="39"/>
      <c r="B241" s="22" t="s">
        <v>206</v>
      </c>
      <c r="C241" s="39" t="s">
        <v>58</v>
      </c>
      <c r="D241" s="23" t="s">
        <v>207</v>
      </c>
      <c r="E241" s="39">
        <v>100</v>
      </c>
      <c r="F241" s="39">
        <v>0</v>
      </c>
      <c r="G241" s="39">
        <f>E241+F241</f>
        <v>100</v>
      </c>
    </row>
    <row r="242" spans="1:7" ht="33.75" customHeight="1" x14ac:dyDescent="0.25">
      <c r="A242" s="42"/>
      <c r="B242" s="42" t="s">
        <v>212</v>
      </c>
      <c r="C242" s="100" t="s">
        <v>211</v>
      </c>
      <c r="D242" s="101"/>
      <c r="E242" s="101"/>
      <c r="F242" s="101"/>
      <c r="G242" s="102"/>
    </row>
    <row r="243" spans="1:7" ht="24.75" customHeight="1" x14ac:dyDescent="0.25">
      <c r="A243" s="42">
        <v>1</v>
      </c>
      <c r="B243" s="18" t="s">
        <v>26</v>
      </c>
      <c r="C243" s="42"/>
      <c r="D243" s="42"/>
      <c r="E243" s="42"/>
      <c r="F243" s="42"/>
      <c r="G243" s="42"/>
    </row>
    <row r="244" spans="1:7" ht="79.5" customHeight="1" x14ac:dyDescent="0.25">
      <c r="A244" s="42"/>
      <c r="B244" s="43" t="s">
        <v>213</v>
      </c>
      <c r="C244" s="42" t="s">
        <v>55</v>
      </c>
      <c r="D244" s="42" t="s">
        <v>194</v>
      </c>
      <c r="E244" s="24">
        <v>345116.8</v>
      </c>
      <c r="F244" s="24">
        <v>0</v>
      </c>
      <c r="G244" s="24">
        <f>E244+F244</f>
        <v>345116.8</v>
      </c>
    </row>
    <row r="245" spans="1:7" ht="125.25" customHeight="1" x14ac:dyDescent="0.25">
      <c r="A245" s="42"/>
      <c r="B245" s="44" t="s">
        <v>217</v>
      </c>
      <c r="C245" s="42" t="s">
        <v>214</v>
      </c>
      <c r="D245" s="42" t="s">
        <v>193</v>
      </c>
      <c r="E245" s="42">
        <v>121520</v>
      </c>
      <c r="F245" s="42">
        <v>0</v>
      </c>
      <c r="G245" s="42">
        <f>E245+F245</f>
        <v>121520</v>
      </c>
    </row>
    <row r="246" spans="1:7" ht="81" customHeight="1" x14ac:dyDescent="0.25">
      <c r="A246" s="47"/>
      <c r="B246" s="28" t="s">
        <v>215</v>
      </c>
      <c r="C246" s="47" t="s">
        <v>55</v>
      </c>
      <c r="D246" s="47" t="s">
        <v>193</v>
      </c>
      <c r="E246" s="24">
        <v>2.84</v>
      </c>
      <c r="F246" s="24">
        <v>0</v>
      </c>
      <c r="G246" s="24">
        <f>E246+F246</f>
        <v>2.84</v>
      </c>
    </row>
    <row r="247" spans="1:7" ht="72" customHeight="1" x14ac:dyDescent="0.25">
      <c r="A247" s="42"/>
      <c r="B247" s="44" t="s">
        <v>244</v>
      </c>
      <c r="C247" s="42" t="s">
        <v>245</v>
      </c>
      <c r="D247" s="42" t="s">
        <v>193</v>
      </c>
      <c r="E247" s="42">
        <v>2</v>
      </c>
      <c r="F247" s="42">
        <v>0</v>
      </c>
      <c r="G247" s="42">
        <f>E247+F247</f>
        <v>2</v>
      </c>
    </row>
    <row r="248" spans="1:7" ht="18.75" customHeight="1" x14ac:dyDescent="0.25">
      <c r="A248" s="42">
        <v>2</v>
      </c>
      <c r="B248" s="18" t="s">
        <v>27</v>
      </c>
      <c r="C248" s="42"/>
      <c r="D248" s="42"/>
      <c r="E248" s="42"/>
      <c r="F248" s="42"/>
      <c r="G248" s="42"/>
    </row>
    <row r="249" spans="1:7" ht="147" customHeight="1" x14ac:dyDescent="0.25">
      <c r="A249" s="42"/>
      <c r="B249" s="28" t="s">
        <v>218</v>
      </c>
      <c r="C249" s="42" t="s">
        <v>214</v>
      </c>
      <c r="D249" s="47" t="s">
        <v>193</v>
      </c>
      <c r="E249" s="41">
        <v>121520</v>
      </c>
      <c r="F249" s="42">
        <v>0</v>
      </c>
      <c r="G249" s="41">
        <f>E249+F249</f>
        <v>121520</v>
      </c>
    </row>
    <row r="250" spans="1:7" ht="20.25" customHeight="1" x14ac:dyDescent="0.25">
      <c r="A250" s="42">
        <v>3</v>
      </c>
      <c r="B250" s="18" t="s">
        <v>28</v>
      </c>
      <c r="C250" s="42"/>
      <c r="D250" s="42"/>
      <c r="E250" s="42"/>
      <c r="F250" s="42"/>
      <c r="G250" s="42"/>
    </row>
    <row r="251" spans="1:7" ht="129.75" customHeight="1" x14ac:dyDescent="0.25">
      <c r="A251" s="42"/>
      <c r="B251" s="44" t="s">
        <v>247</v>
      </c>
      <c r="C251" s="47" t="s">
        <v>214</v>
      </c>
      <c r="D251" s="47" t="s">
        <v>193</v>
      </c>
      <c r="E251" s="41">
        <v>121520</v>
      </c>
      <c r="F251" s="47">
        <v>0</v>
      </c>
      <c r="G251" s="41">
        <f>E251+F251</f>
        <v>121520</v>
      </c>
    </row>
    <row r="252" spans="1:7" ht="24.75" customHeight="1" x14ac:dyDescent="0.25">
      <c r="A252" s="42">
        <v>4</v>
      </c>
      <c r="B252" s="18" t="s">
        <v>29</v>
      </c>
      <c r="C252" s="42"/>
      <c r="D252" s="42"/>
      <c r="E252" s="42"/>
      <c r="F252" s="42"/>
      <c r="G252" s="42"/>
    </row>
    <row r="253" spans="1:7" ht="118.5" customHeight="1" x14ac:dyDescent="0.25">
      <c r="A253" s="42"/>
      <c r="B253" s="22" t="s">
        <v>216</v>
      </c>
      <c r="C253" s="42" t="s">
        <v>58</v>
      </c>
      <c r="D253" s="23" t="s">
        <v>248</v>
      </c>
      <c r="E253" s="42">
        <f>425.4/425.4*100</f>
        <v>100</v>
      </c>
      <c r="F253" s="42">
        <v>0</v>
      </c>
      <c r="G253" s="42">
        <f>E253+F253</f>
        <v>100</v>
      </c>
    </row>
    <row r="254" spans="1:7" ht="19.5" customHeight="1" x14ac:dyDescent="0.25">
      <c r="A254" s="47"/>
      <c r="B254" s="45" t="s">
        <v>249</v>
      </c>
      <c r="C254" s="107" t="s">
        <v>246</v>
      </c>
      <c r="D254" s="108"/>
      <c r="E254" s="108"/>
      <c r="F254" s="108"/>
      <c r="G254" s="109"/>
    </row>
    <row r="255" spans="1:7" ht="19.5" customHeight="1" x14ac:dyDescent="0.25">
      <c r="A255" s="47">
        <v>1</v>
      </c>
      <c r="B255" s="50" t="s">
        <v>26</v>
      </c>
      <c r="C255" s="45"/>
      <c r="D255" s="45"/>
      <c r="E255" s="45"/>
      <c r="F255" s="45"/>
      <c r="G255" s="45"/>
    </row>
    <row r="256" spans="1:7" ht="93" customHeight="1" x14ac:dyDescent="0.25">
      <c r="A256" s="47"/>
      <c r="B256" s="51" t="s">
        <v>250</v>
      </c>
      <c r="C256" s="45" t="s">
        <v>55</v>
      </c>
      <c r="D256" s="45" t="s">
        <v>194</v>
      </c>
      <c r="E256" s="27">
        <v>42900</v>
      </c>
      <c r="F256" s="27">
        <v>0</v>
      </c>
      <c r="G256" s="27">
        <f>E256+F256</f>
        <v>42900</v>
      </c>
    </row>
    <row r="257" spans="1:7" ht="69" customHeight="1" x14ac:dyDescent="0.25">
      <c r="A257" s="47"/>
      <c r="B257" s="52" t="s">
        <v>251</v>
      </c>
      <c r="C257" s="45" t="s">
        <v>252</v>
      </c>
      <c r="D257" s="45" t="s">
        <v>193</v>
      </c>
      <c r="E257" s="27">
        <v>21450</v>
      </c>
      <c r="F257" s="27">
        <v>0</v>
      </c>
      <c r="G257" s="27">
        <f>E257+F257</f>
        <v>21450</v>
      </c>
    </row>
    <row r="258" spans="1:7" ht="21" customHeight="1" x14ac:dyDescent="0.25">
      <c r="A258" s="47">
        <v>2</v>
      </c>
      <c r="B258" s="50" t="s">
        <v>27</v>
      </c>
      <c r="C258" s="45"/>
      <c r="D258" s="45"/>
      <c r="E258" s="45"/>
      <c r="F258" s="45"/>
      <c r="G258" s="45"/>
    </row>
    <row r="259" spans="1:7" ht="85.5" customHeight="1" x14ac:dyDescent="0.25">
      <c r="A259" s="47"/>
      <c r="B259" s="53" t="s">
        <v>255</v>
      </c>
      <c r="C259" s="45" t="s">
        <v>257</v>
      </c>
      <c r="D259" s="45" t="s">
        <v>193</v>
      </c>
      <c r="E259" s="45">
        <v>2</v>
      </c>
      <c r="F259" s="45">
        <v>0</v>
      </c>
      <c r="G259" s="45">
        <v>2</v>
      </c>
    </row>
    <row r="260" spans="1:7" ht="25.5" customHeight="1" x14ac:dyDescent="0.25">
      <c r="A260" s="47">
        <v>3</v>
      </c>
      <c r="B260" s="50" t="s">
        <v>28</v>
      </c>
      <c r="C260" s="45"/>
      <c r="D260" s="45"/>
      <c r="E260" s="45"/>
      <c r="F260" s="45"/>
      <c r="G260" s="45"/>
    </row>
    <row r="261" spans="1:7" ht="118.5" customHeight="1" x14ac:dyDescent="0.25">
      <c r="A261" s="47"/>
      <c r="B261" s="53" t="s">
        <v>256</v>
      </c>
      <c r="C261" s="45" t="s">
        <v>257</v>
      </c>
      <c r="D261" s="45" t="s">
        <v>193</v>
      </c>
      <c r="E261" s="54">
        <v>2</v>
      </c>
      <c r="F261" s="45">
        <v>0</v>
      </c>
      <c r="G261" s="54">
        <v>2</v>
      </c>
    </row>
    <row r="262" spans="1:7" ht="23.25" customHeight="1" x14ac:dyDescent="0.25">
      <c r="A262" s="47">
        <v>4</v>
      </c>
      <c r="B262" s="50" t="s">
        <v>29</v>
      </c>
      <c r="C262" s="45"/>
      <c r="D262" s="45"/>
      <c r="E262" s="45"/>
      <c r="F262" s="45"/>
      <c r="G262" s="45"/>
    </row>
    <row r="263" spans="1:7" ht="70.5" customHeight="1" x14ac:dyDescent="0.25">
      <c r="A263" s="47"/>
      <c r="B263" s="55" t="s">
        <v>253</v>
      </c>
      <c r="C263" s="45" t="s">
        <v>58</v>
      </c>
      <c r="D263" s="56" t="s">
        <v>254</v>
      </c>
      <c r="E263" s="45">
        <f>425.4/425.4*100</f>
        <v>100</v>
      </c>
      <c r="F263" s="45">
        <v>0</v>
      </c>
      <c r="G263" s="45">
        <f>E263+F263</f>
        <v>100</v>
      </c>
    </row>
    <row r="264" spans="1:7" ht="15.75" x14ac:dyDescent="0.25">
      <c r="A264" s="4"/>
    </row>
    <row r="265" spans="1:7" ht="15.75" x14ac:dyDescent="0.25">
      <c r="A265" s="106"/>
      <c r="B265" s="106"/>
      <c r="C265" s="106"/>
      <c r="D265" s="1"/>
    </row>
    <row r="266" spans="1:7" ht="15.75" customHeight="1" x14ac:dyDescent="0.25">
      <c r="A266" s="106" t="s">
        <v>196</v>
      </c>
      <c r="B266" s="106"/>
      <c r="C266" s="106"/>
      <c r="D266" s="12"/>
      <c r="E266" s="11"/>
      <c r="F266" s="104" t="s">
        <v>197</v>
      </c>
      <c r="G266" s="104"/>
    </row>
    <row r="267" spans="1:7" ht="15.75" x14ac:dyDescent="0.25">
      <c r="A267" s="6"/>
      <c r="B267" s="3"/>
      <c r="D267" s="7" t="s">
        <v>30</v>
      </c>
      <c r="F267" s="105" t="s">
        <v>31</v>
      </c>
      <c r="G267" s="105"/>
    </row>
    <row r="268" spans="1:7" ht="15.75" customHeight="1" x14ac:dyDescent="0.25">
      <c r="A268" s="110" t="s">
        <v>32</v>
      </c>
      <c r="B268" s="110"/>
      <c r="C268" s="3"/>
      <c r="D268" s="3"/>
    </row>
    <row r="269" spans="1:7" ht="29.25" customHeight="1" x14ac:dyDescent="0.25">
      <c r="A269" s="110" t="s">
        <v>258</v>
      </c>
      <c r="B269" s="110"/>
      <c r="C269" s="110"/>
      <c r="D269" s="12"/>
      <c r="E269" s="11"/>
      <c r="F269" s="104" t="s">
        <v>259</v>
      </c>
      <c r="G269" s="104"/>
    </row>
    <row r="270" spans="1:7" ht="15.75" x14ac:dyDescent="0.25">
      <c r="A270" s="1"/>
      <c r="B270" s="3"/>
      <c r="C270" s="3"/>
      <c r="D270" s="7" t="s">
        <v>30</v>
      </c>
      <c r="F270" s="105" t="s">
        <v>31</v>
      </c>
      <c r="G270" s="105"/>
    </row>
    <row r="271" spans="1:7" ht="15" customHeight="1" x14ac:dyDescent="0.25">
      <c r="A271" s="103" t="s">
        <v>199</v>
      </c>
      <c r="B271" s="103"/>
    </row>
    <row r="273" spans="1:1" x14ac:dyDescent="0.25">
      <c r="A273" s="5" t="s">
        <v>200</v>
      </c>
    </row>
  </sheetData>
  <mergeCells count="62">
    <mergeCell ref="C72:G72"/>
    <mergeCell ref="C152:G152"/>
    <mergeCell ref="C222:G222"/>
    <mergeCell ref="C102:G102"/>
    <mergeCell ref="C112:G112"/>
    <mergeCell ref="C122:G122"/>
    <mergeCell ref="C132:G132"/>
    <mergeCell ref="C92:G92"/>
    <mergeCell ref="C162:G162"/>
    <mergeCell ref="C172:G172"/>
    <mergeCell ref="C182:G182"/>
    <mergeCell ref="C82:G82"/>
    <mergeCell ref="A18:A19"/>
    <mergeCell ref="A20:A21"/>
    <mergeCell ref="B23:G23"/>
    <mergeCell ref="A61:A62"/>
    <mergeCell ref="A35:A36"/>
    <mergeCell ref="C26:G26"/>
    <mergeCell ref="C27:G27"/>
    <mergeCell ref="B35:G35"/>
    <mergeCell ref="A59:B59"/>
    <mergeCell ref="C18:C19"/>
    <mergeCell ref="B30:G30"/>
    <mergeCell ref="B33:G33"/>
    <mergeCell ref="B61:G61"/>
    <mergeCell ref="A24:A25"/>
    <mergeCell ref="E8:G8"/>
    <mergeCell ref="E9:G9"/>
    <mergeCell ref="E10:G10"/>
    <mergeCell ref="D17:G17"/>
    <mergeCell ref="D16:G16"/>
    <mergeCell ref="A12:G12"/>
    <mergeCell ref="A16:A17"/>
    <mergeCell ref="C16:C17"/>
    <mergeCell ref="A13:G13"/>
    <mergeCell ref="B68:G68"/>
    <mergeCell ref="D18:G18"/>
    <mergeCell ref="D19:G19"/>
    <mergeCell ref="D21:G21"/>
    <mergeCell ref="D20:G20"/>
    <mergeCell ref="B29:G29"/>
    <mergeCell ref="B22:G22"/>
    <mergeCell ref="B24:G25"/>
    <mergeCell ref="C28:G28"/>
    <mergeCell ref="B31:G31"/>
    <mergeCell ref="B32:G32"/>
    <mergeCell ref="C232:G232"/>
    <mergeCell ref="A271:B271"/>
    <mergeCell ref="C212:G212"/>
    <mergeCell ref="C202:G202"/>
    <mergeCell ref="C142:G142"/>
    <mergeCell ref="F266:G266"/>
    <mergeCell ref="F267:G267"/>
    <mergeCell ref="A265:C265"/>
    <mergeCell ref="A266:C266"/>
    <mergeCell ref="C254:G254"/>
    <mergeCell ref="C242:G242"/>
    <mergeCell ref="F269:G269"/>
    <mergeCell ref="C192:G192"/>
    <mergeCell ref="F270:G270"/>
    <mergeCell ref="A268:B268"/>
    <mergeCell ref="A269:C269"/>
  </mergeCells>
  <pageMargins left="0.19685039370078741" right="0.15748031496062992" top="0.51181102362204722" bottom="0.27559055118110237" header="0.31496062992125984" footer="0.31496062992125984"/>
  <pageSetup paperSize="9" scale="90" fitToWidth="22" fitToHeight="22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3"/>
  <sheetViews>
    <sheetView topLeftCell="A215" zoomScaleNormal="100" workbookViewId="0">
      <selection activeCell="E218" sqref="E218"/>
    </sheetView>
  </sheetViews>
  <sheetFormatPr defaultColWidth="13.7109375" defaultRowHeight="15" x14ac:dyDescent="0.25"/>
  <cols>
    <col min="1" max="1" width="5.85546875" customWidth="1"/>
  </cols>
  <sheetData>
    <row r="1" spans="1:13" ht="15.75" x14ac:dyDescent="0.25">
      <c r="A1" s="121" t="s">
        <v>36</v>
      </c>
      <c r="B1" s="121"/>
      <c r="C1" s="121"/>
      <c r="D1" s="121"/>
      <c r="E1" s="121"/>
      <c r="F1" s="121"/>
      <c r="G1" s="121"/>
      <c r="H1" s="121"/>
      <c r="I1" s="121"/>
      <c r="J1" s="121"/>
      <c r="K1" s="121"/>
      <c r="L1" s="121"/>
      <c r="M1" s="121"/>
    </row>
    <row r="2" spans="1:13" ht="15.75" x14ac:dyDescent="0.25">
      <c r="A2" s="121" t="s">
        <v>340</v>
      </c>
      <c r="B2" s="121"/>
      <c r="C2" s="121"/>
      <c r="D2" s="121"/>
      <c r="E2" s="121"/>
      <c r="F2" s="121"/>
      <c r="G2" s="121"/>
      <c r="H2" s="121"/>
      <c r="I2" s="121"/>
      <c r="J2" s="121"/>
      <c r="K2" s="121"/>
      <c r="L2" s="121"/>
      <c r="M2" s="121"/>
    </row>
    <row r="3" spans="1:13" ht="15.75" x14ac:dyDescent="0.25">
      <c r="A3" s="122" t="s">
        <v>3</v>
      </c>
      <c r="B3" s="17" t="s">
        <v>54</v>
      </c>
      <c r="C3" s="97"/>
      <c r="E3" s="99" t="s">
        <v>51</v>
      </c>
      <c r="F3" s="99"/>
      <c r="G3" s="99"/>
      <c r="H3" s="99"/>
      <c r="I3" s="93"/>
      <c r="J3" s="93"/>
      <c r="K3" s="93"/>
      <c r="L3" s="93"/>
      <c r="M3" s="93"/>
    </row>
    <row r="4" spans="1:13" ht="15" customHeight="1" x14ac:dyDescent="0.25">
      <c r="A4" s="122"/>
      <c r="B4" s="98" t="s">
        <v>4</v>
      </c>
      <c r="C4" s="97"/>
      <c r="E4" s="92" t="s">
        <v>34</v>
      </c>
      <c r="F4" s="92"/>
      <c r="G4" s="92"/>
      <c r="H4" s="92"/>
      <c r="I4" s="92"/>
      <c r="J4" s="92"/>
      <c r="K4" s="92"/>
      <c r="L4" s="92"/>
      <c r="M4" s="92"/>
    </row>
    <row r="5" spans="1:13" ht="15.75" x14ac:dyDescent="0.25">
      <c r="A5" s="122" t="s">
        <v>5</v>
      </c>
      <c r="B5" s="17" t="s">
        <v>53</v>
      </c>
      <c r="C5" s="97"/>
      <c r="E5" s="99" t="s">
        <v>51</v>
      </c>
      <c r="F5" s="99"/>
      <c r="G5" s="99"/>
      <c r="H5" s="99"/>
      <c r="I5" s="93"/>
      <c r="J5" s="93"/>
      <c r="K5" s="93"/>
      <c r="L5" s="93"/>
      <c r="M5" s="93"/>
    </row>
    <row r="6" spans="1:13" ht="15" customHeight="1" x14ac:dyDescent="0.25">
      <c r="A6" s="122"/>
      <c r="B6" s="98" t="s">
        <v>4</v>
      </c>
      <c r="C6" s="97"/>
      <c r="E6" s="131" t="s">
        <v>33</v>
      </c>
      <c r="F6" s="131"/>
      <c r="G6" s="131"/>
      <c r="H6" s="131"/>
      <c r="I6" s="131"/>
      <c r="J6" s="131"/>
      <c r="K6" s="131"/>
      <c r="L6" s="131"/>
      <c r="M6" s="131"/>
    </row>
    <row r="7" spans="1:13" ht="15.75" x14ac:dyDescent="0.25">
      <c r="A7" s="122" t="s">
        <v>6</v>
      </c>
      <c r="B7" s="17" t="s">
        <v>64</v>
      </c>
      <c r="C7" s="17" t="s">
        <v>65</v>
      </c>
      <c r="E7" s="132" t="s">
        <v>180</v>
      </c>
      <c r="F7" s="132"/>
      <c r="G7" s="132"/>
      <c r="H7" s="132"/>
      <c r="I7" s="132"/>
      <c r="J7" s="132"/>
      <c r="K7" s="132"/>
      <c r="L7" s="132"/>
      <c r="M7" s="132"/>
    </row>
    <row r="8" spans="1:13" ht="15" customHeight="1" x14ac:dyDescent="0.25">
      <c r="A8" s="122"/>
      <c r="B8" s="8" t="s">
        <v>4</v>
      </c>
      <c r="C8" s="8" t="s">
        <v>7</v>
      </c>
      <c r="E8" s="112" t="s">
        <v>35</v>
      </c>
      <c r="F8" s="112"/>
      <c r="G8" s="112"/>
      <c r="H8" s="112"/>
      <c r="I8" s="112"/>
      <c r="J8" s="112"/>
      <c r="K8" s="112"/>
      <c r="L8" s="112"/>
      <c r="M8" s="112"/>
    </row>
    <row r="9" spans="1:13" ht="15.75" x14ac:dyDescent="0.25">
      <c r="A9" s="122" t="s">
        <v>8</v>
      </c>
      <c r="B9" s="106" t="s">
        <v>37</v>
      </c>
      <c r="C9" s="106"/>
      <c r="D9" s="106"/>
    </row>
    <row r="10" spans="1:13" ht="15.75" x14ac:dyDescent="0.25">
      <c r="A10" s="122"/>
      <c r="B10" s="106" t="s">
        <v>15</v>
      </c>
      <c r="C10" s="106"/>
      <c r="D10" s="106"/>
    </row>
    <row r="11" spans="1:13" ht="15.75" x14ac:dyDescent="0.25">
      <c r="A11" s="4"/>
    </row>
    <row r="12" spans="1:13" ht="15.75" x14ac:dyDescent="0.25">
      <c r="A12" s="4"/>
    </row>
    <row r="14" spans="1:13" ht="15.75" x14ac:dyDescent="0.25">
      <c r="B14" s="118" t="s">
        <v>38</v>
      </c>
      <c r="C14" s="118"/>
      <c r="D14" s="118"/>
      <c r="E14" s="118" t="s">
        <v>39</v>
      </c>
      <c r="F14" s="118"/>
      <c r="G14" s="118"/>
      <c r="H14" s="118" t="s">
        <v>40</v>
      </c>
      <c r="I14" s="118"/>
      <c r="J14" s="118"/>
    </row>
    <row r="15" spans="1:13" ht="31.5" x14ac:dyDescent="0.25">
      <c r="B15" s="9" t="s">
        <v>41</v>
      </c>
      <c r="C15" s="9" t="s">
        <v>42</v>
      </c>
      <c r="D15" s="9" t="s">
        <v>43</v>
      </c>
      <c r="E15" s="9" t="s">
        <v>41</v>
      </c>
      <c r="F15" s="9" t="s">
        <v>42</v>
      </c>
      <c r="G15" s="9" t="s">
        <v>43</v>
      </c>
      <c r="H15" s="9" t="s">
        <v>41</v>
      </c>
      <c r="I15" s="9" t="s">
        <v>42</v>
      </c>
      <c r="J15" s="9" t="s">
        <v>43</v>
      </c>
    </row>
    <row r="16" spans="1:13" ht="15.75" x14ac:dyDescent="0.25">
      <c r="B16" s="9">
        <v>1</v>
      </c>
      <c r="C16" s="9">
        <v>2</v>
      </c>
      <c r="D16" s="9">
        <v>3</v>
      </c>
      <c r="E16" s="9">
        <v>4</v>
      </c>
      <c r="F16" s="9">
        <v>5</v>
      </c>
      <c r="G16" s="9">
        <v>6</v>
      </c>
      <c r="H16" s="9">
        <v>7</v>
      </c>
      <c r="I16" s="9">
        <v>8</v>
      </c>
      <c r="J16" s="9">
        <v>9</v>
      </c>
    </row>
    <row r="17" spans="1:13" ht="15.75" x14ac:dyDescent="0.25">
      <c r="B17" s="88">
        <f>паспорт!C65</f>
        <v>2106618.2399999998</v>
      </c>
      <c r="C17" s="88">
        <f>паспорт!D65</f>
        <v>170194.03</v>
      </c>
      <c r="D17" s="88">
        <f>B17+C17</f>
        <v>2276812.2699999996</v>
      </c>
      <c r="E17" s="88">
        <f>B17</f>
        <v>2106618.2399999998</v>
      </c>
      <c r="F17" s="88">
        <v>163174.03</v>
      </c>
      <c r="G17" s="88">
        <f>E17+F17</f>
        <v>2269792.2699999996</v>
      </c>
      <c r="H17" s="88">
        <f>E17-B17</f>
        <v>0</v>
      </c>
      <c r="I17" s="88">
        <f>F17-C17</f>
        <v>-7020</v>
      </c>
      <c r="J17" s="88">
        <f>H17+I17</f>
        <v>-7020</v>
      </c>
    </row>
    <row r="18" spans="1:13" ht="15.75" x14ac:dyDescent="0.25">
      <c r="B18" s="9"/>
      <c r="C18" s="9"/>
      <c r="D18" s="9"/>
      <c r="E18" s="9"/>
      <c r="F18" s="9"/>
      <c r="G18" s="9"/>
      <c r="H18" s="9"/>
      <c r="I18" s="9"/>
      <c r="J18" s="9"/>
    </row>
    <row r="19" spans="1:13" ht="15.75" x14ac:dyDescent="0.25">
      <c r="B19" s="9"/>
      <c r="C19" s="9"/>
      <c r="D19" s="9"/>
      <c r="E19" s="9"/>
      <c r="F19" s="9"/>
      <c r="G19" s="9"/>
      <c r="H19" s="9"/>
      <c r="I19" s="9"/>
      <c r="J19" s="9"/>
    </row>
    <row r="20" spans="1:13" ht="15.75" x14ac:dyDescent="0.25">
      <c r="A20" s="4"/>
      <c r="B20" s="9"/>
      <c r="C20" s="9"/>
      <c r="D20" s="9"/>
      <c r="E20" s="9"/>
      <c r="F20" s="9"/>
      <c r="G20" s="9"/>
      <c r="H20" s="9"/>
      <c r="I20" s="9"/>
      <c r="J20" s="9"/>
    </row>
    <row r="21" spans="1:13" ht="15.75" x14ac:dyDescent="0.25">
      <c r="A21" s="4"/>
    </row>
    <row r="22" spans="1:13" ht="15.75" x14ac:dyDescent="0.25">
      <c r="A22" s="122" t="s">
        <v>9</v>
      </c>
      <c r="B22" s="110" t="s">
        <v>14</v>
      </c>
      <c r="C22" s="110"/>
      <c r="D22" s="110"/>
      <c r="E22" s="110"/>
      <c r="F22" s="110"/>
      <c r="G22" s="110"/>
      <c r="H22" s="110"/>
      <c r="I22" s="110"/>
      <c r="J22" s="110"/>
      <c r="K22" s="110"/>
      <c r="L22" s="110"/>
      <c r="M22" s="110"/>
    </row>
    <row r="23" spans="1:13" ht="15.75" x14ac:dyDescent="0.25">
      <c r="A23" s="122"/>
      <c r="B23" s="1" t="s">
        <v>15</v>
      </c>
    </row>
    <row r="24" spans="1:13" ht="15.75" x14ac:dyDescent="0.25">
      <c r="A24" s="4"/>
    </row>
    <row r="25" spans="1:13" ht="79.5" customHeight="1" x14ac:dyDescent="0.25">
      <c r="A25" s="118" t="s">
        <v>49</v>
      </c>
      <c r="B25" s="118" t="s">
        <v>48</v>
      </c>
      <c r="C25" s="118" t="s">
        <v>38</v>
      </c>
      <c r="D25" s="118"/>
      <c r="E25" s="118"/>
      <c r="F25" s="118" t="s">
        <v>39</v>
      </c>
      <c r="G25" s="118"/>
      <c r="H25" s="118"/>
      <c r="I25" s="118" t="s">
        <v>40</v>
      </c>
      <c r="J25" s="118"/>
      <c r="K25" s="118"/>
    </row>
    <row r="26" spans="1:13" ht="31.5" x14ac:dyDescent="0.25">
      <c r="A26" s="118"/>
      <c r="B26" s="118"/>
      <c r="C26" s="9" t="s">
        <v>41</v>
      </c>
      <c r="D26" s="9" t="s">
        <v>42</v>
      </c>
      <c r="E26" s="9" t="s">
        <v>43</v>
      </c>
      <c r="F26" s="9" t="s">
        <v>41</v>
      </c>
      <c r="G26" s="9" t="s">
        <v>42</v>
      </c>
      <c r="H26" s="9" t="s">
        <v>43</v>
      </c>
      <c r="I26" s="9" t="s">
        <v>41</v>
      </c>
      <c r="J26" s="9" t="s">
        <v>42</v>
      </c>
      <c r="K26" s="9" t="s">
        <v>43</v>
      </c>
    </row>
    <row r="27" spans="1:13" ht="15.75" x14ac:dyDescent="0.25">
      <c r="A27" s="9">
        <v>1</v>
      </c>
      <c r="B27" s="9">
        <v>2</v>
      </c>
      <c r="C27" s="9">
        <v>3</v>
      </c>
      <c r="D27" s="9">
        <v>4</v>
      </c>
      <c r="E27" s="9">
        <v>5</v>
      </c>
      <c r="F27" s="9">
        <v>6</v>
      </c>
      <c r="G27" s="9">
        <v>7</v>
      </c>
      <c r="H27" s="9">
        <v>8</v>
      </c>
      <c r="I27" s="9">
        <v>9</v>
      </c>
      <c r="J27" s="9">
        <v>10</v>
      </c>
      <c r="K27" s="9">
        <v>11</v>
      </c>
    </row>
    <row r="28" spans="1:13" ht="78.75" x14ac:dyDescent="0.25">
      <c r="A28" s="94">
        <v>1</v>
      </c>
      <c r="B28" s="94" t="s">
        <v>67</v>
      </c>
      <c r="C28" s="27">
        <v>121526.8</v>
      </c>
      <c r="D28" s="88">
        <f>паспорт!E76</f>
        <v>0</v>
      </c>
      <c r="E28" s="88">
        <f>C28+D28</f>
        <v>121526.8</v>
      </c>
      <c r="F28" s="27">
        <v>121526.8</v>
      </c>
      <c r="G28" s="27">
        <v>0</v>
      </c>
      <c r="H28" s="88">
        <f>F28+G28</f>
        <v>121526.8</v>
      </c>
      <c r="I28" s="88">
        <f>F28-C28</f>
        <v>0</v>
      </c>
      <c r="J28" s="88">
        <f>G28-D28</f>
        <v>0</v>
      </c>
      <c r="K28" s="88">
        <f>I28+J28</f>
        <v>0</v>
      </c>
    </row>
    <row r="29" spans="1:13" ht="78.75" x14ac:dyDescent="0.25">
      <c r="A29" s="94">
        <v>2</v>
      </c>
      <c r="B29" s="94" t="s">
        <v>68</v>
      </c>
      <c r="C29" s="27">
        <v>198529.23</v>
      </c>
      <c r="D29" s="27">
        <v>0</v>
      </c>
      <c r="E29" s="88">
        <f t="shared" ref="E29:E46" si="0">C29+D29</f>
        <v>198529.23</v>
      </c>
      <c r="F29" s="27">
        <v>198529.23</v>
      </c>
      <c r="G29" s="27">
        <v>0</v>
      </c>
      <c r="H29" s="88">
        <f t="shared" ref="H29:H43" si="1">F29+G29</f>
        <v>198529.23</v>
      </c>
      <c r="I29" s="88">
        <f t="shared" ref="I29:I47" si="2">F29-C29</f>
        <v>0</v>
      </c>
      <c r="J29" s="88">
        <f t="shared" ref="J29:J47" si="3">G29-D29</f>
        <v>0</v>
      </c>
      <c r="K29" s="88">
        <f t="shared" ref="K29:K47" si="4">I29+J29</f>
        <v>0</v>
      </c>
    </row>
    <row r="30" spans="1:13" ht="63" x14ac:dyDescent="0.25">
      <c r="A30" s="94">
        <v>3</v>
      </c>
      <c r="B30" s="94" t="s">
        <v>69</v>
      </c>
      <c r="C30" s="27">
        <v>69777.11</v>
      </c>
      <c r="D30" s="27">
        <v>0</v>
      </c>
      <c r="E30" s="88">
        <f t="shared" si="0"/>
        <v>69777.11</v>
      </c>
      <c r="F30" s="27">
        <v>69777.11</v>
      </c>
      <c r="G30" s="27">
        <v>0</v>
      </c>
      <c r="H30" s="88">
        <f t="shared" si="1"/>
        <v>69777.11</v>
      </c>
      <c r="I30" s="88">
        <f t="shared" si="2"/>
        <v>0</v>
      </c>
      <c r="J30" s="88">
        <f t="shared" si="3"/>
        <v>0</v>
      </c>
      <c r="K30" s="88">
        <f t="shared" si="4"/>
        <v>0</v>
      </c>
    </row>
    <row r="31" spans="1:13" ht="94.5" x14ac:dyDescent="0.25">
      <c r="A31" s="94">
        <v>4</v>
      </c>
      <c r="B31" s="94" t="s">
        <v>70</v>
      </c>
      <c r="C31" s="27">
        <v>194983.26</v>
      </c>
      <c r="D31" s="27">
        <v>0</v>
      </c>
      <c r="E31" s="88">
        <f t="shared" si="0"/>
        <v>194983.26</v>
      </c>
      <c r="F31" s="27">
        <v>194983.26</v>
      </c>
      <c r="G31" s="27">
        <v>0</v>
      </c>
      <c r="H31" s="88">
        <f t="shared" si="1"/>
        <v>194983.26</v>
      </c>
      <c r="I31" s="88">
        <f t="shared" si="2"/>
        <v>0</v>
      </c>
      <c r="J31" s="88">
        <f t="shared" si="3"/>
        <v>0</v>
      </c>
      <c r="K31" s="88">
        <f t="shared" si="4"/>
        <v>0</v>
      </c>
    </row>
    <row r="32" spans="1:13" ht="78.75" x14ac:dyDescent="0.25">
      <c r="A32" s="94">
        <v>5</v>
      </c>
      <c r="B32" s="94" t="s">
        <v>71</v>
      </c>
      <c r="C32" s="27">
        <v>198914.74</v>
      </c>
      <c r="D32" s="27">
        <v>0</v>
      </c>
      <c r="E32" s="88">
        <f t="shared" si="0"/>
        <v>198914.74</v>
      </c>
      <c r="F32" s="27">
        <v>198914.74</v>
      </c>
      <c r="G32" s="27">
        <v>0</v>
      </c>
      <c r="H32" s="88">
        <f t="shared" si="1"/>
        <v>198914.74</v>
      </c>
      <c r="I32" s="88">
        <f t="shared" si="2"/>
        <v>0</v>
      </c>
      <c r="J32" s="88">
        <f t="shared" si="3"/>
        <v>0</v>
      </c>
      <c r="K32" s="88">
        <f t="shared" si="4"/>
        <v>0</v>
      </c>
    </row>
    <row r="33" spans="1:11" ht="63" x14ac:dyDescent="0.25">
      <c r="A33" s="94">
        <v>6</v>
      </c>
      <c r="B33" s="94" t="s">
        <v>219</v>
      </c>
      <c r="C33" s="27">
        <v>20636.2</v>
      </c>
      <c r="D33" s="27">
        <v>0</v>
      </c>
      <c r="E33" s="88">
        <f t="shared" si="0"/>
        <v>20636.2</v>
      </c>
      <c r="F33" s="27">
        <v>20636.2</v>
      </c>
      <c r="G33" s="27">
        <v>0</v>
      </c>
      <c r="H33" s="88">
        <f t="shared" si="1"/>
        <v>20636.2</v>
      </c>
      <c r="I33" s="88">
        <f t="shared" si="2"/>
        <v>0</v>
      </c>
      <c r="J33" s="88">
        <f t="shared" si="3"/>
        <v>0</v>
      </c>
      <c r="K33" s="88">
        <f t="shared" si="4"/>
        <v>0</v>
      </c>
    </row>
    <row r="34" spans="1:11" ht="78.75" x14ac:dyDescent="0.25">
      <c r="A34" s="94">
        <v>7</v>
      </c>
      <c r="B34" s="94" t="s">
        <v>72</v>
      </c>
      <c r="C34" s="27">
        <v>134974.82</v>
      </c>
      <c r="D34" s="27">
        <v>0</v>
      </c>
      <c r="E34" s="88">
        <f t="shared" si="0"/>
        <v>134974.82</v>
      </c>
      <c r="F34" s="27">
        <v>134974.82</v>
      </c>
      <c r="G34" s="27">
        <v>0</v>
      </c>
      <c r="H34" s="88">
        <f t="shared" si="1"/>
        <v>134974.82</v>
      </c>
      <c r="I34" s="88">
        <f t="shared" si="2"/>
        <v>0</v>
      </c>
      <c r="J34" s="88">
        <f t="shared" si="3"/>
        <v>0</v>
      </c>
      <c r="K34" s="88">
        <f t="shared" si="4"/>
        <v>0</v>
      </c>
    </row>
    <row r="35" spans="1:11" ht="126" x14ac:dyDescent="0.25">
      <c r="A35" s="94">
        <v>8</v>
      </c>
      <c r="B35" s="94" t="s">
        <v>73</v>
      </c>
      <c r="C35" s="27">
        <v>122649.64</v>
      </c>
      <c r="D35" s="27">
        <v>0</v>
      </c>
      <c r="E35" s="88">
        <f t="shared" si="0"/>
        <v>122649.64</v>
      </c>
      <c r="F35" s="27">
        <v>122649.64</v>
      </c>
      <c r="G35" s="27">
        <v>0</v>
      </c>
      <c r="H35" s="88">
        <f t="shared" si="1"/>
        <v>122649.64</v>
      </c>
      <c r="I35" s="88">
        <f t="shared" si="2"/>
        <v>0</v>
      </c>
      <c r="J35" s="88">
        <f t="shared" si="3"/>
        <v>0</v>
      </c>
      <c r="K35" s="88">
        <f t="shared" si="4"/>
        <v>0</v>
      </c>
    </row>
    <row r="36" spans="1:11" ht="78.75" x14ac:dyDescent="0.25">
      <c r="A36" s="94">
        <v>9</v>
      </c>
      <c r="B36" s="94" t="s">
        <v>74</v>
      </c>
      <c r="C36" s="27">
        <v>19708.8</v>
      </c>
      <c r="D36" s="27">
        <v>0</v>
      </c>
      <c r="E36" s="88">
        <f t="shared" si="0"/>
        <v>19708.8</v>
      </c>
      <c r="F36" s="27">
        <v>19708.8</v>
      </c>
      <c r="G36" s="27">
        <v>0</v>
      </c>
      <c r="H36" s="88">
        <f t="shared" si="1"/>
        <v>19708.8</v>
      </c>
      <c r="I36" s="88">
        <f t="shared" si="2"/>
        <v>0</v>
      </c>
      <c r="J36" s="88">
        <f t="shared" si="3"/>
        <v>0</v>
      </c>
      <c r="K36" s="88">
        <f t="shared" si="4"/>
        <v>0</v>
      </c>
    </row>
    <row r="37" spans="1:11" ht="94.5" x14ac:dyDescent="0.25">
      <c r="A37" s="94">
        <v>10</v>
      </c>
      <c r="B37" s="94" t="s">
        <v>75</v>
      </c>
      <c r="C37" s="27">
        <v>76799.399999999994</v>
      </c>
      <c r="D37" s="27">
        <v>0</v>
      </c>
      <c r="E37" s="88">
        <f t="shared" si="0"/>
        <v>76799.399999999994</v>
      </c>
      <c r="F37" s="27">
        <v>76799.399999999994</v>
      </c>
      <c r="G37" s="27">
        <v>0</v>
      </c>
      <c r="H37" s="88">
        <f t="shared" si="1"/>
        <v>76799.399999999994</v>
      </c>
      <c r="I37" s="88">
        <f t="shared" si="2"/>
        <v>0</v>
      </c>
      <c r="J37" s="88">
        <f t="shared" si="3"/>
        <v>0</v>
      </c>
      <c r="K37" s="88">
        <f t="shared" si="4"/>
        <v>0</v>
      </c>
    </row>
    <row r="38" spans="1:11" ht="126" x14ac:dyDescent="0.25">
      <c r="A38" s="94">
        <v>11</v>
      </c>
      <c r="B38" s="94" t="s">
        <v>76</v>
      </c>
      <c r="C38" s="27">
        <v>2434.98</v>
      </c>
      <c r="D38" s="27">
        <v>0</v>
      </c>
      <c r="E38" s="88">
        <f t="shared" si="0"/>
        <v>2434.98</v>
      </c>
      <c r="F38" s="27">
        <v>2434.98</v>
      </c>
      <c r="G38" s="27">
        <v>0</v>
      </c>
      <c r="H38" s="88">
        <f t="shared" si="1"/>
        <v>2434.98</v>
      </c>
      <c r="I38" s="88">
        <f t="shared" si="2"/>
        <v>0</v>
      </c>
      <c r="J38" s="88">
        <f t="shared" si="3"/>
        <v>0</v>
      </c>
      <c r="K38" s="88">
        <f t="shared" si="4"/>
        <v>0</v>
      </c>
    </row>
    <row r="39" spans="1:11" ht="63" x14ac:dyDescent="0.25">
      <c r="A39" s="94">
        <v>12</v>
      </c>
      <c r="B39" s="94" t="s">
        <v>77</v>
      </c>
      <c r="C39" s="27">
        <v>91945</v>
      </c>
      <c r="D39" s="27">
        <v>0</v>
      </c>
      <c r="E39" s="88">
        <f t="shared" si="0"/>
        <v>91945</v>
      </c>
      <c r="F39" s="27">
        <v>91945</v>
      </c>
      <c r="G39" s="27">
        <v>0</v>
      </c>
      <c r="H39" s="88">
        <f t="shared" si="1"/>
        <v>91945</v>
      </c>
      <c r="I39" s="88">
        <f t="shared" si="2"/>
        <v>0</v>
      </c>
      <c r="J39" s="88">
        <f t="shared" si="3"/>
        <v>0</v>
      </c>
      <c r="K39" s="88">
        <f t="shared" si="4"/>
        <v>0</v>
      </c>
    </row>
    <row r="40" spans="1:11" ht="78.75" x14ac:dyDescent="0.25">
      <c r="A40" s="94">
        <v>13</v>
      </c>
      <c r="B40" s="94" t="s">
        <v>78</v>
      </c>
      <c r="C40" s="27">
        <v>51499.8</v>
      </c>
      <c r="D40" s="27">
        <v>0</v>
      </c>
      <c r="E40" s="88">
        <f t="shared" si="0"/>
        <v>51499.8</v>
      </c>
      <c r="F40" s="27">
        <v>51499.8</v>
      </c>
      <c r="G40" s="27">
        <v>0</v>
      </c>
      <c r="H40" s="88">
        <f t="shared" si="1"/>
        <v>51499.8</v>
      </c>
      <c r="I40" s="88">
        <f t="shared" si="2"/>
        <v>0</v>
      </c>
      <c r="J40" s="88">
        <f t="shared" si="3"/>
        <v>0</v>
      </c>
      <c r="K40" s="88">
        <f t="shared" si="4"/>
        <v>0</v>
      </c>
    </row>
    <row r="41" spans="1:11" ht="63" x14ac:dyDescent="0.25">
      <c r="A41" s="94">
        <v>14</v>
      </c>
      <c r="B41" s="94" t="s">
        <v>79</v>
      </c>
      <c r="C41" s="27">
        <v>0</v>
      </c>
      <c r="D41" s="27">
        <v>7020</v>
      </c>
      <c r="E41" s="88">
        <f t="shared" si="0"/>
        <v>7020</v>
      </c>
      <c r="F41" s="27">
        <v>0</v>
      </c>
      <c r="G41" s="27">
        <v>0</v>
      </c>
      <c r="H41" s="88">
        <f t="shared" si="1"/>
        <v>0</v>
      </c>
      <c r="I41" s="88">
        <f t="shared" si="2"/>
        <v>0</v>
      </c>
      <c r="J41" s="88">
        <f t="shared" si="3"/>
        <v>-7020</v>
      </c>
      <c r="K41" s="88">
        <f t="shared" si="4"/>
        <v>-7020</v>
      </c>
    </row>
    <row r="42" spans="1:11" ht="31.5" x14ac:dyDescent="0.25">
      <c r="A42" s="94">
        <v>15</v>
      </c>
      <c r="B42" s="94" t="s">
        <v>80</v>
      </c>
      <c r="C42" s="27">
        <v>24487.66</v>
      </c>
      <c r="D42" s="27">
        <v>0</v>
      </c>
      <c r="E42" s="88">
        <f t="shared" si="0"/>
        <v>24487.66</v>
      </c>
      <c r="F42" s="27">
        <v>24487.66</v>
      </c>
      <c r="G42" s="27">
        <v>0</v>
      </c>
      <c r="H42" s="88">
        <f t="shared" si="1"/>
        <v>24487.66</v>
      </c>
      <c r="I42" s="88">
        <f t="shared" si="2"/>
        <v>0</v>
      </c>
      <c r="J42" s="88">
        <f t="shared" si="3"/>
        <v>0</v>
      </c>
      <c r="K42" s="88">
        <f t="shared" si="4"/>
        <v>0</v>
      </c>
    </row>
    <row r="43" spans="1:11" ht="157.5" x14ac:dyDescent="0.25">
      <c r="A43" s="9">
        <v>16</v>
      </c>
      <c r="B43" s="94" t="s">
        <v>189</v>
      </c>
      <c r="C43" s="27">
        <v>0</v>
      </c>
      <c r="D43" s="27">
        <v>163174.03</v>
      </c>
      <c r="E43" s="88">
        <f t="shared" si="0"/>
        <v>163174.03</v>
      </c>
      <c r="F43" s="27">
        <v>0</v>
      </c>
      <c r="G43" s="27">
        <v>163174.03</v>
      </c>
      <c r="H43" s="88">
        <f t="shared" si="1"/>
        <v>163174.03</v>
      </c>
      <c r="I43" s="88">
        <f t="shared" si="2"/>
        <v>0</v>
      </c>
      <c r="J43" s="88">
        <f t="shared" si="3"/>
        <v>0</v>
      </c>
      <c r="K43" s="88">
        <f t="shared" si="4"/>
        <v>0</v>
      </c>
    </row>
    <row r="44" spans="1:11" ht="126" x14ac:dyDescent="0.25">
      <c r="A44" s="9">
        <v>17</v>
      </c>
      <c r="B44" s="94" t="s">
        <v>202</v>
      </c>
      <c r="C44" s="27">
        <v>389734</v>
      </c>
      <c r="D44" s="27">
        <v>0</v>
      </c>
      <c r="E44" s="88">
        <f>C44+D44</f>
        <v>389734</v>
      </c>
      <c r="F44" s="27">
        <v>389734</v>
      </c>
      <c r="G44" s="27">
        <v>0</v>
      </c>
      <c r="H44" s="88">
        <f>F44+G44</f>
        <v>389734</v>
      </c>
      <c r="I44" s="88">
        <f t="shared" si="2"/>
        <v>0</v>
      </c>
      <c r="J44" s="88">
        <f t="shared" si="3"/>
        <v>0</v>
      </c>
      <c r="K44" s="88">
        <f t="shared" si="4"/>
        <v>0</v>
      </c>
    </row>
    <row r="45" spans="1:11" ht="31.5" x14ac:dyDescent="0.25">
      <c r="A45" s="9">
        <v>18</v>
      </c>
      <c r="B45" s="94" t="s">
        <v>211</v>
      </c>
      <c r="C45" s="27">
        <v>345116.8</v>
      </c>
      <c r="D45" s="27">
        <v>0</v>
      </c>
      <c r="E45" s="88">
        <f>C45+D45</f>
        <v>345116.8</v>
      </c>
      <c r="F45" s="27">
        <v>345116.8</v>
      </c>
      <c r="G45" s="27">
        <v>0</v>
      </c>
      <c r="H45" s="88">
        <f>F45+G45</f>
        <v>345116.8</v>
      </c>
      <c r="I45" s="88">
        <f t="shared" si="2"/>
        <v>0</v>
      </c>
      <c r="J45" s="88">
        <f t="shared" si="3"/>
        <v>0</v>
      </c>
      <c r="K45" s="88">
        <f t="shared" si="4"/>
        <v>0</v>
      </c>
    </row>
    <row r="46" spans="1:11" ht="47.25" x14ac:dyDescent="0.25">
      <c r="A46" s="94">
        <v>19</v>
      </c>
      <c r="B46" s="94" t="s">
        <v>246</v>
      </c>
      <c r="C46" s="27">
        <v>42900</v>
      </c>
      <c r="D46" s="27">
        <v>0</v>
      </c>
      <c r="E46" s="88">
        <f t="shared" si="0"/>
        <v>42900</v>
      </c>
      <c r="F46" s="27">
        <v>42900</v>
      </c>
      <c r="G46" s="27">
        <v>0</v>
      </c>
      <c r="H46" s="88">
        <f t="shared" ref="H46" si="5">F46+G46</f>
        <v>42900</v>
      </c>
      <c r="I46" s="88">
        <f t="shared" si="2"/>
        <v>0</v>
      </c>
      <c r="J46" s="88">
        <f t="shared" si="3"/>
        <v>0</v>
      </c>
      <c r="K46" s="88">
        <f t="shared" si="4"/>
        <v>0</v>
      </c>
    </row>
    <row r="47" spans="1:11" ht="15.75" x14ac:dyDescent="0.25">
      <c r="A47" s="9"/>
      <c r="B47" s="64" t="s">
        <v>19</v>
      </c>
      <c r="C47" s="88">
        <f t="shared" ref="C47:H47" si="6">SUM(C28:C46)</f>
        <v>2106618.2399999998</v>
      </c>
      <c r="D47" s="88">
        <f t="shared" si="6"/>
        <v>170194.03</v>
      </c>
      <c r="E47" s="88">
        <f t="shared" si="6"/>
        <v>2276812.2699999996</v>
      </c>
      <c r="F47" s="88">
        <f t="shared" si="6"/>
        <v>2106618.2399999998</v>
      </c>
      <c r="G47" s="88">
        <f t="shared" si="6"/>
        <v>163174.03</v>
      </c>
      <c r="H47" s="88">
        <f t="shared" si="6"/>
        <v>2269792.2699999996</v>
      </c>
      <c r="I47" s="88">
        <f t="shared" si="2"/>
        <v>0</v>
      </c>
      <c r="J47" s="88">
        <f t="shared" si="3"/>
        <v>-7020</v>
      </c>
      <c r="K47" s="88">
        <f t="shared" si="4"/>
        <v>-7020</v>
      </c>
    </row>
    <row r="48" spans="1:11" ht="52.9" customHeight="1" x14ac:dyDescent="0.25">
      <c r="A48" s="119" t="s">
        <v>352</v>
      </c>
      <c r="B48" s="119"/>
      <c r="C48" s="119"/>
      <c r="D48" s="119"/>
      <c r="E48" s="119"/>
      <c r="F48" s="119"/>
      <c r="G48" s="119"/>
      <c r="H48" s="119"/>
      <c r="I48" s="119"/>
      <c r="J48" s="119"/>
      <c r="K48" s="119"/>
    </row>
    <row r="49" spans="1:13" ht="13.9" customHeight="1" x14ac:dyDescent="0.25">
      <c r="A49" s="4"/>
    </row>
    <row r="50" spans="1:13" ht="15.75" hidden="1" x14ac:dyDescent="0.25">
      <c r="A50" s="4"/>
    </row>
    <row r="51" spans="1:13" ht="15.75" x14ac:dyDescent="0.25">
      <c r="A51" s="122" t="s">
        <v>10</v>
      </c>
      <c r="B51" s="110" t="s">
        <v>44</v>
      </c>
      <c r="C51" s="110"/>
      <c r="D51" s="110"/>
      <c r="E51" s="110"/>
      <c r="F51" s="110"/>
      <c r="G51" s="110"/>
      <c r="H51" s="110"/>
      <c r="I51" s="110"/>
      <c r="J51" s="110"/>
      <c r="K51" s="110"/>
      <c r="L51" s="110"/>
      <c r="M51" s="110"/>
    </row>
    <row r="52" spans="1:13" ht="15.75" x14ac:dyDescent="0.25">
      <c r="A52" s="122"/>
      <c r="B52" s="1" t="s">
        <v>15</v>
      </c>
    </row>
    <row r="53" spans="1:13" ht="15.75" x14ac:dyDescent="0.25">
      <c r="A53" s="4"/>
    </row>
    <row r="54" spans="1:13" ht="15.75" x14ac:dyDescent="0.25">
      <c r="A54" s="4"/>
    </row>
    <row r="55" spans="1:13" ht="15.75" x14ac:dyDescent="0.25">
      <c r="B55" s="118" t="s">
        <v>21</v>
      </c>
      <c r="C55" s="118" t="s">
        <v>38</v>
      </c>
      <c r="D55" s="118"/>
      <c r="E55" s="118"/>
      <c r="F55" s="118" t="s">
        <v>39</v>
      </c>
      <c r="G55" s="118"/>
      <c r="H55" s="118"/>
      <c r="I55" s="118" t="s">
        <v>40</v>
      </c>
      <c r="J55" s="118"/>
      <c r="K55" s="118"/>
    </row>
    <row r="56" spans="1:13" ht="41.25" customHeight="1" x14ac:dyDescent="0.25">
      <c r="B56" s="118"/>
      <c r="C56" s="9" t="s">
        <v>41</v>
      </c>
      <c r="D56" s="9" t="s">
        <v>42</v>
      </c>
      <c r="E56" s="9" t="s">
        <v>43</v>
      </c>
      <c r="F56" s="9" t="s">
        <v>41</v>
      </c>
      <c r="G56" s="9" t="s">
        <v>42</v>
      </c>
      <c r="H56" s="9" t="s">
        <v>43</v>
      </c>
      <c r="I56" s="9" t="s">
        <v>41</v>
      </c>
      <c r="J56" s="9" t="s">
        <v>42</v>
      </c>
      <c r="K56" s="9" t="s">
        <v>43</v>
      </c>
    </row>
    <row r="57" spans="1:13" ht="15.75" x14ac:dyDescent="0.25">
      <c r="B57" s="9">
        <v>1</v>
      </c>
      <c r="C57" s="9">
        <v>2</v>
      </c>
      <c r="D57" s="9">
        <v>3</v>
      </c>
      <c r="E57" s="9">
        <v>4</v>
      </c>
      <c r="F57" s="9">
        <v>5</v>
      </c>
      <c r="G57" s="9">
        <v>6</v>
      </c>
      <c r="H57" s="9">
        <v>7</v>
      </c>
      <c r="I57" s="9">
        <v>8</v>
      </c>
      <c r="J57" s="9">
        <v>9</v>
      </c>
      <c r="K57" s="9">
        <v>10</v>
      </c>
    </row>
    <row r="58" spans="1:13" ht="141.75" x14ac:dyDescent="0.25">
      <c r="B58" s="10" t="s">
        <v>182</v>
      </c>
      <c r="C58" s="9">
        <v>2106618.2400000002</v>
      </c>
      <c r="D58" s="9">
        <v>170194.03</v>
      </c>
      <c r="E58" s="9">
        <f>C58+D58</f>
        <v>2276812.27</v>
      </c>
      <c r="F58" s="9">
        <v>2106618.2400000002</v>
      </c>
      <c r="G58" s="9">
        <v>163174.03</v>
      </c>
      <c r="H58" s="9">
        <f>F58+G58</f>
        <v>2269792.27</v>
      </c>
      <c r="I58" s="88">
        <f>F58-C58</f>
        <v>0</v>
      </c>
      <c r="J58" s="88">
        <f>G58-D58</f>
        <v>-7020</v>
      </c>
      <c r="K58" s="88">
        <f>I58+J58</f>
        <v>-7020</v>
      </c>
    </row>
    <row r="59" spans="1:13" ht="15.75" x14ac:dyDescent="0.25">
      <c r="B59" s="10"/>
      <c r="C59" s="9"/>
      <c r="D59" s="9"/>
      <c r="E59" s="9"/>
      <c r="F59" s="9"/>
      <c r="G59" s="9"/>
      <c r="H59" s="9"/>
      <c r="I59" s="9"/>
      <c r="J59" s="9"/>
      <c r="K59" s="9"/>
    </row>
    <row r="60" spans="1:13" ht="15.75" x14ac:dyDescent="0.25">
      <c r="B60" s="10" t="s">
        <v>19</v>
      </c>
      <c r="C60" s="9">
        <f t="shared" ref="C60:K60" si="7">SUM(C58:C59)</f>
        <v>2106618.2400000002</v>
      </c>
      <c r="D60" s="9">
        <f t="shared" si="7"/>
        <v>170194.03</v>
      </c>
      <c r="E60" s="9">
        <f t="shared" si="7"/>
        <v>2276812.27</v>
      </c>
      <c r="F60" s="9">
        <f t="shared" si="7"/>
        <v>2106618.2400000002</v>
      </c>
      <c r="G60" s="9">
        <f t="shared" si="7"/>
        <v>163174.03</v>
      </c>
      <c r="H60" s="9">
        <f t="shared" si="7"/>
        <v>2269792.27</v>
      </c>
      <c r="I60" s="88">
        <f t="shared" si="7"/>
        <v>0</v>
      </c>
      <c r="J60" s="88">
        <f t="shared" si="7"/>
        <v>-7020</v>
      </c>
      <c r="K60" s="88">
        <f t="shared" si="7"/>
        <v>-7020</v>
      </c>
    </row>
    <row r="61" spans="1:13" ht="66" customHeight="1" x14ac:dyDescent="0.25">
      <c r="B61" s="126" t="s">
        <v>351</v>
      </c>
      <c r="C61" s="127"/>
      <c r="D61" s="127"/>
      <c r="E61" s="127"/>
      <c r="F61" s="127"/>
      <c r="G61" s="127"/>
      <c r="H61" s="127"/>
      <c r="I61" s="127"/>
      <c r="J61" s="127"/>
      <c r="K61" s="128"/>
    </row>
    <row r="62" spans="1:13" ht="15.75" x14ac:dyDescent="0.25">
      <c r="A62" s="4"/>
    </row>
    <row r="63" spans="1:13" ht="15.75" x14ac:dyDescent="0.25">
      <c r="A63" s="4"/>
    </row>
    <row r="64" spans="1:13" ht="15.75" x14ac:dyDescent="0.25">
      <c r="A64" s="3" t="s">
        <v>11</v>
      </c>
      <c r="B64" s="110" t="s">
        <v>45</v>
      </c>
      <c r="C64" s="110"/>
      <c r="D64" s="110"/>
      <c r="E64" s="110"/>
      <c r="F64" s="110"/>
      <c r="G64" s="110"/>
      <c r="H64" s="110"/>
      <c r="I64" s="110"/>
      <c r="J64" s="110"/>
      <c r="K64" s="110"/>
      <c r="L64" s="110"/>
      <c r="M64" s="110"/>
    </row>
    <row r="65" spans="1:13" ht="15.75" x14ac:dyDescent="0.25">
      <c r="A65" s="4"/>
    </row>
    <row r="66" spans="1:13" ht="15.75" x14ac:dyDescent="0.25">
      <c r="A66" s="4"/>
    </row>
    <row r="67" spans="1:13" ht="31.5" customHeight="1" x14ac:dyDescent="0.25">
      <c r="A67" s="118" t="s">
        <v>50</v>
      </c>
      <c r="B67" s="118" t="s">
        <v>46</v>
      </c>
      <c r="C67" s="118" t="s">
        <v>24</v>
      </c>
      <c r="D67" s="118" t="s">
        <v>25</v>
      </c>
      <c r="E67" s="118" t="s">
        <v>38</v>
      </c>
      <c r="F67" s="118"/>
      <c r="G67" s="118"/>
      <c r="H67" s="118" t="s">
        <v>47</v>
      </c>
      <c r="I67" s="118"/>
      <c r="J67" s="118"/>
      <c r="K67" s="118" t="s">
        <v>40</v>
      </c>
      <c r="L67" s="118"/>
      <c r="M67" s="118"/>
    </row>
    <row r="68" spans="1:13" ht="15.75" customHeight="1" x14ac:dyDescent="0.25">
      <c r="A68" s="118"/>
      <c r="B68" s="118"/>
      <c r="C68" s="118"/>
      <c r="D68" s="118"/>
      <c r="E68" s="118"/>
      <c r="F68" s="118"/>
      <c r="G68" s="118"/>
      <c r="H68" s="118"/>
      <c r="I68" s="118"/>
      <c r="J68" s="118"/>
      <c r="K68" s="118"/>
      <c r="L68" s="118"/>
      <c r="M68" s="118"/>
    </row>
    <row r="69" spans="1:13" ht="31.5" x14ac:dyDescent="0.25">
      <c r="A69" s="118"/>
      <c r="B69" s="118"/>
      <c r="C69" s="118"/>
      <c r="D69" s="118"/>
      <c r="E69" s="9" t="s">
        <v>41</v>
      </c>
      <c r="F69" s="9" t="s">
        <v>42</v>
      </c>
      <c r="G69" s="9" t="s">
        <v>43</v>
      </c>
      <c r="H69" s="9" t="s">
        <v>41</v>
      </c>
      <c r="I69" s="9" t="s">
        <v>42</v>
      </c>
      <c r="J69" s="9" t="s">
        <v>43</v>
      </c>
      <c r="K69" s="9" t="s">
        <v>41</v>
      </c>
      <c r="L69" s="9" t="s">
        <v>42</v>
      </c>
      <c r="M69" s="9" t="s">
        <v>43</v>
      </c>
    </row>
    <row r="70" spans="1:13" ht="15.75" x14ac:dyDescent="0.25">
      <c r="A70" s="9">
        <v>1</v>
      </c>
      <c r="B70" s="9">
        <v>2</v>
      </c>
      <c r="C70" s="9">
        <v>3</v>
      </c>
      <c r="D70" s="9">
        <v>4</v>
      </c>
      <c r="E70" s="9">
        <v>5</v>
      </c>
      <c r="F70" s="9">
        <v>6</v>
      </c>
      <c r="G70" s="9">
        <v>7</v>
      </c>
      <c r="H70" s="9">
        <v>8</v>
      </c>
      <c r="I70" s="9">
        <v>9</v>
      </c>
      <c r="J70" s="9">
        <v>10</v>
      </c>
      <c r="K70" s="9">
        <v>11</v>
      </c>
      <c r="L70" s="9">
        <v>12</v>
      </c>
      <c r="M70" s="9">
        <v>13</v>
      </c>
    </row>
    <row r="71" spans="1:13" ht="15.75" x14ac:dyDescent="0.25">
      <c r="A71" s="95"/>
      <c r="B71" s="95" t="s">
        <v>89</v>
      </c>
      <c r="C71" s="100" t="s">
        <v>67</v>
      </c>
      <c r="D71" s="101"/>
      <c r="E71" s="101"/>
      <c r="F71" s="101"/>
      <c r="G71" s="101"/>
      <c r="H71" s="101"/>
      <c r="I71" s="101"/>
      <c r="J71" s="101"/>
      <c r="K71" s="101"/>
      <c r="L71" s="101"/>
      <c r="M71" s="102"/>
    </row>
    <row r="72" spans="1:13" ht="15.75" x14ac:dyDescent="0.25">
      <c r="A72" s="95">
        <v>1</v>
      </c>
      <c r="B72" s="18" t="s">
        <v>26</v>
      </c>
      <c r="C72" s="95"/>
      <c r="D72" s="95"/>
      <c r="E72" s="95"/>
      <c r="F72" s="95"/>
      <c r="G72" s="95"/>
      <c r="H72" s="95"/>
      <c r="I72" s="95"/>
      <c r="J72" s="95"/>
      <c r="K72" s="95"/>
      <c r="L72" s="95"/>
      <c r="M72" s="95"/>
    </row>
    <row r="73" spans="1:13" ht="110.25" x14ac:dyDescent="0.25">
      <c r="A73" s="95"/>
      <c r="B73" s="95" t="s">
        <v>82</v>
      </c>
      <c r="C73" s="95" t="s">
        <v>55</v>
      </c>
      <c r="D73" s="95" t="s">
        <v>341</v>
      </c>
      <c r="E73" s="88">
        <v>121526.8</v>
      </c>
      <c r="F73" s="88">
        <v>0</v>
      </c>
      <c r="G73" s="88">
        <f>E73+F73</f>
        <v>121526.8</v>
      </c>
      <c r="H73" s="88">
        <v>121526.8</v>
      </c>
      <c r="I73" s="88">
        <v>0</v>
      </c>
      <c r="J73" s="88">
        <f>H73+I73</f>
        <v>121526.8</v>
      </c>
      <c r="K73" s="88">
        <f>H73-E73</f>
        <v>0</v>
      </c>
      <c r="L73" s="88">
        <f>I73-F73</f>
        <v>0</v>
      </c>
      <c r="M73" s="88">
        <f>K73+L73</f>
        <v>0</v>
      </c>
    </row>
    <row r="74" spans="1:13" ht="78.75" x14ac:dyDescent="0.25">
      <c r="A74" s="95"/>
      <c r="B74" s="95" t="s">
        <v>83</v>
      </c>
      <c r="C74" s="95" t="s">
        <v>84</v>
      </c>
      <c r="D74" s="95" t="s">
        <v>341</v>
      </c>
      <c r="E74" s="95">
        <v>92</v>
      </c>
      <c r="F74" s="95">
        <v>0</v>
      </c>
      <c r="G74" s="95">
        <f>E74+F74</f>
        <v>92</v>
      </c>
      <c r="H74" s="95">
        <v>92</v>
      </c>
      <c r="I74" s="95">
        <v>0</v>
      </c>
      <c r="J74" s="95">
        <f>H74+I74</f>
        <v>92</v>
      </c>
      <c r="K74" s="95">
        <v>0</v>
      </c>
      <c r="L74" s="95">
        <v>0</v>
      </c>
      <c r="M74" s="95">
        <v>0</v>
      </c>
    </row>
    <row r="75" spans="1:13" ht="32.450000000000003" customHeight="1" x14ac:dyDescent="0.25">
      <c r="A75" s="118" t="s">
        <v>342</v>
      </c>
      <c r="B75" s="118"/>
      <c r="C75" s="118"/>
      <c r="D75" s="118"/>
      <c r="E75" s="118"/>
      <c r="F75" s="118"/>
      <c r="G75" s="118"/>
      <c r="H75" s="118"/>
      <c r="I75" s="118"/>
      <c r="J75" s="118"/>
      <c r="K75" s="118"/>
      <c r="L75" s="118"/>
      <c r="M75" s="118"/>
    </row>
    <row r="76" spans="1:13" ht="15.75" x14ac:dyDescent="0.25">
      <c r="A76" s="95">
        <v>2</v>
      </c>
      <c r="B76" s="95" t="s">
        <v>27</v>
      </c>
      <c r="C76" s="95"/>
      <c r="D76" s="95"/>
      <c r="E76" s="95"/>
      <c r="F76" s="95"/>
      <c r="G76" s="95"/>
      <c r="H76" s="95"/>
      <c r="I76" s="95"/>
      <c r="J76" s="95"/>
      <c r="K76" s="95"/>
      <c r="L76" s="95"/>
      <c r="M76" s="95"/>
    </row>
    <row r="77" spans="1:13" ht="78.75" x14ac:dyDescent="0.25">
      <c r="A77" s="95"/>
      <c r="B77" s="95" t="s">
        <v>86</v>
      </c>
      <c r="C77" s="95" t="s">
        <v>57</v>
      </c>
      <c r="D77" s="95" t="s">
        <v>59</v>
      </c>
      <c r="E77" s="95">
        <v>92</v>
      </c>
      <c r="F77" s="95">
        <v>0</v>
      </c>
      <c r="G77" s="95">
        <f>E77+F77</f>
        <v>92</v>
      </c>
      <c r="H77" s="95">
        <v>92</v>
      </c>
      <c r="I77" s="95">
        <v>0</v>
      </c>
      <c r="J77" s="95">
        <f>H77+I77</f>
        <v>92</v>
      </c>
      <c r="K77" s="95">
        <v>0</v>
      </c>
      <c r="L77" s="95">
        <v>0</v>
      </c>
      <c r="M77" s="95">
        <v>0</v>
      </c>
    </row>
    <row r="78" spans="1:13" ht="36.6" customHeight="1" x14ac:dyDescent="0.25">
      <c r="A78" s="118" t="s">
        <v>342</v>
      </c>
      <c r="B78" s="118"/>
      <c r="C78" s="118"/>
      <c r="D78" s="118"/>
      <c r="E78" s="118"/>
      <c r="F78" s="118"/>
      <c r="G78" s="118"/>
      <c r="H78" s="118"/>
      <c r="I78" s="118"/>
      <c r="J78" s="118"/>
      <c r="K78" s="118"/>
      <c r="L78" s="118"/>
      <c r="M78" s="118"/>
    </row>
    <row r="79" spans="1:13" ht="31.5" x14ac:dyDescent="0.25">
      <c r="A79" s="95">
        <v>3</v>
      </c>
      <c r="B79" s="18" t="s">
        <v>28</v>
      </c>
      <c r="C79" s="95"/>
      <c r="D79" s="95"/>
      <c r="E79" s="95"/>
      <c r="F79" s="95"/>
      <c r="G79" s="95"/>
      <c r="H79" s="95"/>
      <c r="I79" s="95"/>
      <c r="J79" s="95"/>
      <c r="K79" s="95"/>
      <c r="L79" s="95"/>
      <c r="M79" s="95"/>
    </row>
    <row r="80" spans="1:13" ht="126" x14ac:dyDescent="0.25">
      <c r="A80" s="95"/>
      <c r="B80" s="22" t="s">
        <v>87</v>
      </c>
      <c r="C80" s="95" t="s">
        <v>55</v>
      </c>
      <c r="D80" s="95" t="s">
        <v>354</v>
      </c>
      <c r="E80" s="88">
        <f>E73/E74</f>
        <v>1320.9434782608696</v>
      </c>
      <c r="F80" s="88">
        <v>0</v>
      </c>
      <c r="G80" s="88">
        <f>E80+F80</f>
        <v>1320.9434782608696</v>
      </c>
      <c r="H80" s="88">
        <f>H73/H74</f>
        <v>1320.9434782608696</v>
      </c>
      <c r="I80" s="88">
        <v>0</v>
      </c>
      <c r="J80" s="88">
        <f>H80+I80</f>
        <v>1320.9434782608696</v>
      </c>
      <c r="K80" s="88">
        <f>H80-E80</f>
        <v>0</v>
      </c>
      <c r="L80" s="88">
        <f>I80-F80</f>
        <v>0</v>
      </c>
      <c r="M80" s="88">
        <f>K80+L80</f>
        <v>0</v>
      </c>
    </row>
    <row r="81" spans="1:13" ht="34.9" customHeight="1" x14ac:dyDescent="0.25">
      <c r="A81" s="118" t="s">
        <v>342</v>
      </c>
      <c r="B81" s="118"/>
      <c r="C81" s="118"/>
      <c r="D81" s="118"/>
      <c r="E81" s="118"/>
      <c r="F81" s="118"/>
      <c r="G81" s="118"/>
      <c r="H81" s="118"/>
      <c r="I81" s="118"/>
      <c r="J81" s="118"/>
      <c r="K81" s="118"/>
      <c r="L81" s="118"/>
      <c r="M81" s="118"/>
    </row>
    <row r="82" spans="1:13" ht="15.75" x14ac:dyDescent="0.25">
      <c r="A82" s="95">
        <v>4</v>
      </c>
      <c r="B82" s="18" t="s">
        <v>29</v>
      </c>
      <c r="C82" s="95"/>
      <c r="D82" s="95"/>
      <c r="E82" s="95"/>
      <c r="F82" s="95"/>
      <c r="G82" s="95"/>
      <c r="H82" s="95"/>
      <c r="I82" s="95"/>
      <c r="J82" s="95"/>
      <c r="K82" s="95"/>
      <c r="L82" s="95"/>
      <c r="M82" s="95"/>
    </row>
    <row r="83" spans="1:13" ht="141.75" x14ac:dyDescent="0.25">
      <c r="A83" s="95"/>
      <c r="B83" s="22" t="s">
        <v>88</v>
      </c>
      <c r="C83" s="95" t="s">
        <v>58</v>
      </c>
      <c r="D83" s="23" t="s">
        <v>229</v>
      </c>
      <c r="E83" s="95">
        <f>94/94*100</f>
        <v>100</v>
      </c>
      <c r="F83" s="95">
        <v>0</v>
      </c>
      <c r="G83" s="95">
        <f>E83+F83</f>
        <v>100</v>
      </c>
      <c r="H83" s="95">
        <f>94/94*100</f>
        <v>100</v>
      </c>
      <c r="I83" s="95">
        <v>0</v>
      </c>
      <c r="J83" s="95">
        <f>H83+I83</f>
        <v>100</v>
      </c>
      <c r="K83" s="95">
        <v>0</v>
      </c>
      <c r="L83" s="95">
        <v>0</v>
      </c>
      <c r="M83" s="95">
        <v>0</v>
      </c>
    </row>
    <row r="84" spans="1:13" ht="32.450000000000003" customHeight="1" x14ac:dyDescent="0.25">
      <c r="A84" s="118" t="s">
        <v>342</v>
      </c>
      <c r="B84" s="118"/>
      <c r="C84" s="118"/>
      <c r="D84" s="118"/>
      <c r="E84" s="118"/>
      <c r="F84" s="118"/>
      <c r="G84" s="118"/>
      <c r="H84" s="118"/>
      <c r="I84" s="118"/>
      <c r="J84" s="118"/>
      <c r="K84" s="118"/>
      <c r="L84" s="118"/>
      <c r="M84" s="118"/>
    </row>
    <row r="85" spans="1:13" ht="15.75" x14ac:dyDescent="0.25">
      <c r="A85" s="95"/>
      <c r="B85" s="95" t="s">
        <v>90</v>
      </c>
      <c r="C85" s="100" t="s">
        <v>68</v>
      </c>
      <c r="D85" s="101"/>
      <c r="E85" s="101"/>
      <c r="F85" s="101"/>
      <c r="G85" s="102"/>
      <c r="H85" s="95"/>
      <c r="I85" s="95"/>
      <c r="J85" s="95"/>
      <c r="K85" s="95"/>
      <c r="L85" s="95"/>
      <c r="M85" s="95"/>
    </row>
    <row r="86" spans="1:13" ht="15.75" x14ac:dyDescent="0.25">
      <c r="A86" s="95">
        <v>1</v>
      </c>
      <c r="B86" s="18" t="s">
        <v>26</v>
      </c>
      <c r="C86" s="95"/>
      <c r="D86" s="95"/>
      <c r="E86" s="95"/>
      <c r="F86" s="95"/>
      <c r="G86" s="95"/>
      <c r="H86" s="95"/>
      <c r="I86" s="95"/>
      <c r="J86" s="95"/>
      <c r="K86" s="95"/>
      <c r="L86" s="95"/>
      <c r="M86" s="95"/>
    </row>
    <row r="87" spans="1:13" ht="110.25" x14ac:dyDescent="0.25">
      <c r="A87" s="95"/>
      <c r="B87" s="96" t="s">
        <v>91</v>
      </c>
      <c r="C87" s="95" t="s">
        <v>55</v>
      </c>
      <c r="D87" s="95" t="s">
        <v>341</v>
      </c>
      <c r="E87" s="88">
        <v>198529.23</v>
      </c>
      <c r="F87" s="88">
        <v>0</v>
      </c>
      <c r="G87" s="88">
        <f>E87+F87</f>
        <v>198529.23</v>
      </c>
      <c r="H87" s="88">
        <v>198529.23</v>
      </c>
      <c r="I87" s="88">
        <v>0</v>
      </c>
      <c r="J87" s="88">
        <f>H87+I87</f>
        <v>198529.23</v>
      </c>
      <c r="K87" s="88">
        <f>H87-E87</f>
        <v>0</v>
      </c>
      <c r="L87" s="88">
        <f>I87-F87</f>
        <v>0</v>
      </c>
      <c r="M87" s="88">
        <f>K87+L87</f>
        <v>0</v>
      </c>
    </row>
    <row r="88" spans="1:13" ht="78.75" x14ac:dyDescent="0.25">
      <c r="A88" s="95"/>
      <c r="B88" s="28" t="s">
        <v>92</v>
      </c>
      <c r="C88" s="95" t="s">
        <v>84</v>
      </c>
      <c r="D88" s="95" t="s">
        <v>341</v>
      </c>
      <c r="E88" s="95">
        <v>177</v>
      </c>
      <c r="F88" s="95">
        <v>0</v>
      </c>
      <c r="G88" s="95">
        <f>E88+F88</f>
        <v>177</v>
      </c>
      <c r="H88" s="95">
        <v>177</v>
      </c>
      <c r="I88" s="95">
        <v>0</v>
      </c>
      <c r="J88" s="95">
        <f>H88+I88</f>
        <v>177</v>
      </c>
      <c r="K88" s="95">
        <v>0</v>
      </c>
      <c r="L88" s="95">
        <v>0</v>
      </c>
      <c r="M88" s="95">
        <v>0</v>
      </c>
    </row>
    <row r="89" spans="1:13" ht="31.15" customHeight="1" x14ac:dyDescent="0.25">
      <c r="A89" s="118" t="s">
        <v>342</v>
      </c>
      <c r="B89" s="118"/>
      <c r="C89" s="118"/>
      <c r="D89" s="118"/>
      <c r="E89" s="118"/>
      <c r="F89" s="118"/>
      <c r="G89" s="118"/>
      <c r="H89" s="118"/>
      <c r="I89" s="118"/>
      <c r="J89" s="118"/>
      <c r="K89" s="118"/>
      <c r="L89" s="118"/>
      <c r="M89" s="118"/>
    </row>
    <row r="90" spans="1:13" ht="15.75" x14ac:dyDescent="0.25">
      <c r="A90" s="95">
        <v>2</v>
      </c>
      <c r="B90" s="18" t="s">
        <v>27</v>
      </c>
      <c r="C90" s="95"/>
      <c r="D90" s="95"/>
      <c r="E90" s="95"/>
      <c r="F90" s="95"/>
      <c r="G90" s="95"/>
      <c r="H90" s="95"/>
      <c r="I90" s="95"/>
      <c r="J90" s="95"/>
      <c r="K90" s="95"/>
      <c r="L90" s="95"/>
      <c r="M90" s="95"/>
    </row>
    <row r="91" spans="1:13" ht="78.75" x14ac:dyDescent="0.25">
      <c r="A91" s="95"/>
      <c r="B91" s="28" t="s">
        <v>93</v>
      </c>
      <c r="C91" s="95" t="s">
        <v>57</v>
      </c>
      <c r="D91" s="95" t="s">
        <v>59</v>
      </c>
      <c r="E91" s="95">
        <v>177</v>
      </c>
      <c r="F91" s="95">
        <v>0</v>
      </c>
      <c r="G91" s="95">
        <v>177</v>
      </c>
      <c r="H91" s="95">
        <v>177</v>
      </c>
      <c r="I91" s="95">
        <v>0</v>
      </c>
      <c r="J91" s="95">
        <f>H91+I91</f>
        <v>177</v>
      </c>
      <c r="K91" s="95">
        <v>0</v>
      </c>
      <c r="L91" s="95">
        <v>0</v>
      </c>
      <c r="M91" s="95">
        <v>0</v>
      </c>
    </row>
    <row r="92" spans="1:13" ht="39.6" customHeight="1" x14ac:dyDescent="0.25">
      <c r="A92" s="118" t="s">
        <v>342</v>
      </c>
      <c r="B92" s="118"/>
      <c r="C92" s="118"/>
      <c r="D92" s="118"/>
      <c r="E92" s="118"/>
      <c r="F92" s="118"/>
      <c r="G92" s="118"/>
      <c r="H92" s="118"/>
      <c r="I92" s="118"/>
      <c r="J92" s="118"/>
      <c r="K92" s="118"/>
      <c r="L92" s="118"/>
      <c r="M92" s="118"/>
    </row>
    <row r="93" spans="1:13" ht="31.5" x14ac:dyDescent="0.25">
      <c r="A93" s="95">
        <v>3</v>
      </c>
      <c r="B93" s="18" t="s">
        <v>28</v>
      </c>
      <c r="C93" s="95"/>
      <c r="D93" s="95"/>
      <c r="E93" s="95"/>
      <c r="F93" s="95"/>
      <c r="G93" s="95"/>
      <c r="H93" s="95"/>
      <c r="I93" s="95"/>
      <c r="J93" s="95"/>
      <c r="K93" s="95"/>
      <c r="L93" s="95"/>
      <c r="M93" s="95"/>
    </row>
    <row r="94" spans="1:13" ht="126" x14ac:dyDescent="0.25">
      <c r="A94" s="95"/>
      <c r="B94" s="22" t="s">
        <v>94</v>
      </c>
      <c r="C94" s="95" t="s">
        <v>55</v>
      </c>
      <c r="D94" s="95" t="s">
        <v>356</v>
      </c>
      <c r="E94" s="88">
        <f>E87/E88</f>
        <v>1121.6340677966102</v>
      </c>
      <c r="F94" s="88">
        <v>0</v>
      </c>
      <c r="G94" s="88">
        <f>E94+F94</f>
        <v>1121.6340677966102</v>
      </c>
      <c r="H94" s="88">
        <f>H87/H88</f>
        <v>1121.6340677966102</v>
      </c>
      <c r="I94" s="88">
        <v>0</v>
      </c>
      <c r="J94" s="88">
        <f>H94+I94</f>
        <v>1121.6340677966102</v>
      </c>
      <c r="K94" s="88">
        <f>H94-E94</f>
        <v>0</v>
      </c>
      <c r="L94" s="88">
        <f>I94-F94</f>
        <v>0</v>
      </c>
      <c r="M94" s="88">
        <f>K94+L94</f>
        <v>0</v>
      </c>
    </row>
    <row r="95" spans="1:13" ht="33.6" customHeight="1" x14ac:dyDescent="0.25">
      <c r="A95" s="118" t="s">
        <v>342</v>
      </c>
      <c r="B95" s="118"/>
      <c r="C95" s="118"/>
      <c r="D95" s="118"/>
      <c r="E95" s="118"/>
      <c r="F95" s="118"/>
      <c r="G95" s="118"/>
      <c r="H95" s="118"/>
      <c r="I95" s="118"/>
      <c r="J95" s="118"/>
      <c r="K95" s="118"/>
      <c r="L95" s="118"/>
      <c r="M95" s="118"/>
    </row>
    <row r="96" spans="1:13" ht="15.75" x14ac:dyDescent="0.25">
      <c r="A96" s="95">
        <v>4</v>
      </c>
      <c r="B96" s="18" t="s">
        <v>29</v>
      </c>
      <c r="C96" s="95"/>
      <c r="D96" s="95"/>
      <c r="E96" s="95"/>
      <c r="F96" s="95"/>
      <c r="G96" s="95"/>
      <c r="H96" s="95"/>
      <c r="I96" s="95"/>
      <c r="J96" s="95"/>
      <c r="K96" s="95"/>
      <c r="L96" s="95"/>
      <c r="M96" s="95"/>
    </row>
    <row r="97" spans="1:13" ht="141.75" x14ac:dyDescent="0.25">
      <c r="A97" s="95"/>
      <c r="B97" s="22" t="s">
        <v>95</v>
      </c>
      <c r="C97" s="95" t="s">
        <v>58</v>
      </c>
      <c r="D97" s="23" t="s">
        <v>357</v>
      </c>
      <c r="E97" s="95">
        <f>179/179*100</f>
        <v>100</v>
      </c>
      <c r="F97" s="95">
        <v>0</v>
      </c>
      <c r="G97" s="95">
        <f>E97+F97</f>
        <v>100</v>
      </c>
      <c r="H97" s="95">
        <f>179/179*100</f>
        <v>100</v>
      </c>
      <c r="I97" s="95">
        <v>0</v>
      </c>
      <c r="J97" s="95">
        <f>H97+I97</f>
        <v>100</v>
      </c>
      <c r="K97" s="95">
        <v>0</v>
      </c>
      <c r="L97" s="95">
        <v>0</v>
      </c>
      <c r="M97" s="95">
        <v>0</v>
      </c>
    </row>
    <row r="98" spans="1:13" ht="31.15" customHeight="1" x14ac:dyDescent="0.25">
      <c r="A98" s="118" t="s">
        <v>342</v>
      </c>
      <c r="B98" s="118"/>
      <c r="C98" s="118"/>
      <c r="D98" s="118"/>
      <c r="E98" s="118"/>
      <c r="F98" s="118"/>
      <c r="G98" s="118"/>
      <c r="H98" s="118"/>
      <c r="I98" s="118"/>
      <c r="J98" s="118"/>
      <c r="K98" s="118"/>
      <c r="L98" s="118"/>
      <c r="M98" s="118"/>
    </row>
    <row r="99" spans="1:13" ht="15.75" x14ac:dyDescent="0.25">
      <c r="A99" s="95"/>
      <c r="B99" s="95" t="s">
        <v>96</v>
      </c>
      <c r="C99" s="100" t="s">
        <v>69</v>
      </c>
      <c r="D99" s="101"/>
      <c r="E99" s="101"/>
      <c r="F99" s="101"/>
      <c r="G99" s="102"/>
      <c r="H99" s="95"/>
      <c r="I99" s="95"/>
      <c r="J99" s="95"/>
      <c r="K99" s="95"/>
      <c r="L99" s="95"/>
      <c r="M99" s="95"/>
    </row>
    <row r="100" spans="1:13" ht="15.75" x14ac:dyDescent="0.25">
      <c r="A100" s="95">
        <v>1</v>
      </c>
      <c r="B100" s="18" t="s">
        <v>26</v>
      </c>
      <c r="C100" s="95"/>
      <c r="D100" s="95"/>
      <c r="E100" s="95"/>
      <c r="F100" s="95"/>
      <c r="G100" s="95"/>
      <c r="H100" s="95"/>
      <c r="I100" s="95"/>
      <c r="J100" s="95"/>
      <c r="K100" s="95"/>
      <c r="L100" s="95"/>
      <c r="M100" s="95"/>
    </row>
    <row r="101" spans="1:13" ht="94.5" x14ac:dyDescent="0.25">
      <c r="A101" s="95"/>
      <c r="B101" s="96" t="s">
        <v>97</v>
      </c>
      <c r="C101" s="95" t="s">
        <v>55</v>
      </c>
      <c r="D101" s="95" t="s">
        <v>341</v>
      </c>
      <c r="E101" s="88">
        <v>69777.11</v>
      </c>
      <c r="F101" s="88">
        <v>0</v>
      </c>
      <c r="G101" s="88">
        <f>E101+F101</f>
        <v>69777.11</v>
      </c>
      <c r="H101" s="88">
        <v>69777.11</v>
      </c>
      <c r="I101" s="88">
        <v>0</v>
      </c>
      <c r="J101" s="88">
        <f>H101+I101</f>
        <v>69777.11</v>
      </c>
      <c r="K101" s="88">
        <f>H101-E101</f>
        <v>0</v>
      </c>
      <c r="L101" s="88">
        <f>I101-F101</f>
        <v>0</v>
      </c>
      <c r="M101" s="88">
        <f>K101+L101</f>
        <v>0</v>
      </c>
    </row>
    <row r="102" spans="1:13" ht="78.75" x14ac:dyDescent="0.25">
      <c r="A102" s="95"/>
      <c r="B102" s="28" t="s">
        <v>98</v>
      </c>
      <c r="C102" s="95" t="s">
        <v>84</v>
      </c>
      <c r="D102" s="95" t="s">
        <v>341</v>
      </c>
      <c r="E102" s="95">
        <v>2</v>
      </c>
      <c r="F102" s="95">
        <v>0</v>
      </c>
      <c r="G102" s="95">
        <f>E102+F102</f>
        <v>2</v>
      </c>
      <c r="H102" s="95">
        <v>2</v>
      </c>
      <c r="I102" s="95">
        <v>0</v>
      </c>
      <c r="J102" s="95">
        <f>H102+I102</f>
        <v>2</v>
      </c>
      <c r="K102" s="95">
        <v>0</v>
      </c>
      <c r="L102" s="95">
        <v>0</v>
      </c>
      <c r="M102" s="95">
        <v>0</v>
      </c>
    </row>
    <row r="103" spans="1:13" ht="32.450000000000003" customHeight="1" x14ac:dyDescent="0.25">
      <c r="A103" s="118" t="s">
        <v>342</v>
      </c>
      <c r="B103" s="118"/>
      <c r="C103" s="118"/>
      <c r="D103" s="118"/>
      <c r="E103" s="118"/>
      <c r="F103" s="118"/>
      <c r="G103" s="118"/>
      <c r="H103" s="118"/>
      <c r="I103" s="118"/>
      <c r="J103" s="118"/>
      <c r="K103" s="118"/>
      <c r="L103" s="118"/>
      <c r="M103" s="118"/>
    </row>
    <row r="104" spans="1:13" ht="15.75" x14ac:dyDescent="0.25">
      <c r="A104" s="95">
        <v>2</v>
      </c>
      <c r="B104" s="18" t="s">
        <v>27</v>
      </c>
      <c r="C104" s="95"/>
      <c r="D104" s="95"/>
      <c r="E104" s="95"/>
      <c r="F104" s="95"/>
      <c r="G104" s="95"/>
      <c r="H104" s="95"/>
      <c r="I104" s="95"/>
      <c r="J104" s="95"/>
      <c r="K104" s="95"/>
      <c r="L104" s="95"/>
      <c r="M104" s="95"/>
    </row>
    <row r="105" spans="1:13" ht="94.5" x14ac:dyDescent="0.25">
      <c r="A105" s="95"/>
      <c r="B105" s="28" t="s">
        <v>99</v>
      </c>
      <c r="C105" s="95" t="s">
        <v>57</v>
      </c>
      <c r="D105" s="95" t="s">
        <v>59</v>
      </c>
      <c r="E105" s="95">
        <v>2</v>
      </c>
      <c r="F105" s="95">
        <v>0</v>
      </c>
      <c r="G105" s="95">
        <f>E105+F105</f>
        <v>2</v>
      </c>
      <c r="H105" s="95">
        <v>2</v>
      </c>
      <c r="I105" s="95">
        <v>0</v>
      </c>
      <c r="J105" s="95">
        <f>H105+I105</f>
        <v>2</v>
      </c>
      <c r="K105" s="95">
        <v>0</v>
      </c>
      <c r="L105" s="95">
        <v>0</v>
      </c>
      <c r="M105" s="95">
        <v>0</v>
      </c>
    </row>
    <row r="106" spans="1:13" ht="33.6" customHeight="1" x14ac:dyDescent="0.25">
      <c r="A106" s="118" t="s">
        <v>342</v>
      </c>
      <c r="B106" s="118"/>
      <c r="C106" s="118"/>
      <c r="D106" s="118"/>
      <c r="E106" s="118"/>
      <c r="F106" s="118"/>
      <c r="G106" s="118"/>
      <c r="H106" s="118"/>
      <c r="I106" s="118"/>
      <c r="J106" s="118"/>
      <c r="K106" s="118"/>
      <c r="L106" s="118"/>
      <c r="M106" s="118"/>
    </row>
    <row r="107" spans="1:13" ht="31.5" x14ac:dyDescent="0.25">
      <c r="A107" s="95">
        <v>3</v>
      </c>
      <c r="B107" s="18" t="s">
        <v>28</v>
      </c>
      <c r="C107" s="95"/>
      <c r="D107" s="95"/>
      <c r="E107" s="95"/>
      <c r="F107" s="95"/>
      <c r="G107" s="95"/>
      <c r="H107" s="95"/>
      <c r="I107" s="95"/>
      <c r="J107" s="95"/>
      <c r="K107" s="95"/>
      <c r="L107" s="95"/>
      <c r="M107" s="95"/>
    </row>
    <row r="108" spans="1:13" ht="78.75" x14ac:dyDescent="0.25">
      <c r="A108" s="95"/>
      <c r="B108" s="22" t="s">
        <v>100</v>
      </c>
      <c r="C108" s="95" t="s">
        <v>55</v>
      </c>
      <c r="D108" s="95" t="s">
        <v>220</v>
      </c>
      <c r="E108" s="88">
        <f>E101/E102</f>
        <v>34888.555</v>
      </c>
      <c r="F108" s="88">
        <v>0</v>
      </c>
      <c r="G108" s="88">
        <f>E108+F108</f>
        <v>34888.555</v>
      </c>
      <c r="H108" s="88">
        <f>H101/H102</f>
        <v>34888.555</v>
      </c>
      <c r="I108" s="88">
        <v>0</v>
      </c>
      <c r="J108" s="88">
        <f>H108+I108</f>
        <v>34888.555</v>
      </c>
      <c r="K108" s="88">
        <f>H108-E108</f>
        <v>0</v>
      </c>
      <c r="L108" s="88">
        <f>I108-F108</f>
        <v>0</v>
      </c>
      <c r="M108" s="88">
        <f>K108+L108</f>
        <v>0</v>
      </c>
    </row>
    <row r="109" spans="1:13" ht="31.15" customHeight="1" x14ac:dyDescent="0.25">
      <c r="A109" s="118" t="s">
        <v>342</v>
      </c>
      <c r="B109" s="118"/>
      <c r="C109" s="118"/>
      <c r="D109" s="118"/>
      <c r="E109" s="118"/>
      <c r="F109" s="118"/>
      <c r="G109" s="118"/>
      <c r="H109" s="118"/>
      <c r="I109" s="118"/>
      <c r="J109" s="118"/>
      <c r="K109" s="118"/>
      <c r="L109" s="118"/>
      <c r="M109" s="118"/>
    </row>
    <row r="110" spans="1:13" ht="15.75" x14ac:dyDescent="0.25">
      <c r="A110" s="95">
        <v>4</v>
      </c>
      <c r="B110" s="18" t="s">
        <v>29</v>
      </c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</row>
    <row r="111" spans="1:13" ht="110.25" x14ac:dyDescent="0.25">
      <c r="A111" s="95"/>
      <c r="B111" s="22" t="s">
        <v>101</v>
      </c>
      <c r="C111" s="95" t="s">
        <v>58</v>
      </c>
      <c r="D111" s="23" t="s">
        <v>143</v>
      </c>
      <c r="E111" s="95">
        <f>3/3*100</f>
        <v>100</v>
      </c>
      <c r="F111" s="95">
        <v>0</v>
      </c>
      <c r="G111" s="95">
        <f>E111+F111</f>
        <v>100</v>
      </c>
      <c r="H111" s="95">
        <f>3/3*100</f>
        <v>100</v>
      </c>
      <c r="I111" s="95">
        <v>0</v>
      </c>
      <c r="J111" s="95">
        <f>H111+I111</f>
        <v>100</v>
      </c>
      <c r="K111" s="95">
        <v>0</v>
      </c>
      <c r="L111" s="95">
        <v>0</v>
      </c>
      <c r="M111" s="95">
        <v>0</v>
      </c>
    </row>
    <row r="112" spans="1:13" ht="33" customHeight="1" x14ac:dyDescent="0.25">
      <c r="A112" s="118" t="s">
        <v>342</v>
      </c>
      <c r="B112" s="118"/>
      <c r="C112" s="118"/>
      <c r="D112" s="118"/>
      <c r="E112" s="118"/>
      <c r="F112" s="118"/>
      <c r="G112" s="118"/>
      <c r="H112" s="118"/>
      <c r="I112" s="118"/>
      <c r="J112" s="118"/>
      <c r="K112" s="118"/>
      <c r="L112" s="118"/>
      <c r="M112" s="118"/>
    </row>
    <row r="113" spans="1:13" ht="15.6" customHeight="1" x14ac:dyDescent="0.25">
      <c r="A113" s="95"/>
      <c r="B113" s="95" t="s">
        <v>107</v>
      </c>
      <c r="C113" s="100" t="s">
        <v>70</v>
      </c>
      <c r="D113" s="101"/>
      <c r="E113" s="101"/>
      <c r="F113" s="101"/>
      <c r="G113" s="101"/>
      <c r="H113" s="101"/>
      <c r="I113" s="101"/>
      <c r="J113" s="101"/>
      <c r="K113" s="101"/>
      <c r="L113" s="101"/>
      <c r="M113" s="102"/>
    </row>
    <row r="114" spans="1:13" ht="15.75" x14ac:dyDescent="0.25">
      <c r="A114" s="95">
        <v>1</v>
      </c>
      <c r="B114" s="18" t="s">
        <v>26</v>
      </c>
      <c r="C114" s="95"/>
      <c r="D114" s="95"/>
      <c r="E114" s="95"/>
      <c r="F114" s="95"/>
      <c r="G114" s="95"/>
      <c r="H114" s="95"/>
      <c r="I114" s="95"/>
      <c r="J114" s="95"/>
      <c r="K114" s="95"/>
      <c r="L114" s="95"/>
      <c r="M114" s="95"/>
    </row>
    <row r="115" spans="1:13" ht="126" x14ac:dyDescent="0.25">
      <c r="A115" s="95"/>
      <c r="B115" s="96" t="s">
        <v>102</v>
      </c>
      <c r="C115" s="95" t="s">
        <v>55</v>
      </c>
      <c r="D115" s="95" t="s">
        <v>341</v>
      </c>
      <c r="E115" s="88">
        <v>194983.26</v>
      </c>
      <c r="F115" s="88">
        <v>0</v>
      </c>
      <c r="G115" s="88">
        <f>E115+F115</f>
        <v>194983.26</v>
      </c>
      <c r="H115" s="88">
        <v>194983.26</v>
      </c>
      <c r="I115" s="88">
        <v>0</v>
      </c>
      <c r="J115" s="88">
        <f>H115+I115</f>
        <v>194983.26</v>
      </c>
      <c r="K115" s="88">
        <f>H115-E115</f>
        <v>0</v>
      </c>
      <c r="L115" s="88">
        <f>I115-F115</f>
        <v>0</v>
      </c>
      <c r="M115" s="88">
        <f>K115+L115</f>
        <v>0</v>
      </c>
    </row>
    <row r="116" spans="1:13" ht="141.75" x14ac:dyDescent="0.25">
      <c r="A116" s="95"/>
      <c r="B116" s="28" t="s">
        <v>103</v>
      </c>
      <c r="C116" s="95" t="s">
        <v>84</v>
      </c>
      <c r="D116" s="95" t="s">
        <v>341</v>
      </c>
      <c r="E116" s="95">
        <v>19</v>
      </c>
      <c r="F116" s="95">
        <v>0</v>
      </c>
      <c r="G116" s="95">
        <f>E116+F116</f>
        <v>19</v>
      </c>
      <c r="H116" s="95">
        <v>19</v>
      </c>
      <c r="I116" s="95">
        <v>0</v>
      </c>
      <c r="J116" s="95">
        <f>H116+I116</f>
        <v>19</v>
      </c>
      <c r="K116" s="95">
        <v>0</v>
      </c>
      <c r="L116" s="95">
        <v>0</v>
      </c>
      <c r="M116" s="95">
        <v>0</v>
      </c>
    </row>
    <row r="117" spans="1:13" ht="31.9" customHeight="1" x14ac:dyDescent="0.25">
      <c r="A117" s="118" t="s">
        <v>342</v>
      </c>
      <c r="B117" s="118"/>
      <c r="C117" s="118"/>
      <c r="D117" s="118"/>
      <c r="E117" s="118"/>
      <c r="F117" s="118"/>
      <c r="G117" s="118"/>
      <c r="H117" s="118"/>
      <c r="I117" s="118"/>
      <c r="J117" s="118"/>
      <c r="K117" s="118"/>
      <c r="L117" s="118"/>
      <c r="M117" s="118"/>
    </row>
    <row r="118" spans="1:13" ht="15.75" x14ac:dyDescent="0.25">
      <c r="A118" s="95">
        <v>2</v>
      </c>
      <c r="B118" s="18" t="s">
        <v>27</v>
      </c>
      <c r="C118" s="95"/>
      <c r="D118" s="95"/>
      <c r="E118" s="95"/>
      <c r="F118" s="95"/>
      <c r="G118" s="95"/>
      <c r="H118" s="95"/>
      <c r="I118" s="95"/>
      <c r="J118" s="95"/>
      <c r="K118" s="95"/>
      <c r="L118" s="95"/>
      <c r="M118" s="95"/>
    </row>
    <row r="119" spans="1:13" ht="157.5" x14ac:dyDescent="0.25">
      <c r="A119" s="95"/>
      <c r="B119" s="28" t="s">
        <v>104</v>
      </c>
      <c r="C119" s="95" t="s">
        <v>57</v>
      </c>
      <c r="D119" s="95" t="s">
        <v>59</v>
      </c>
      <c r="E119" s="95">
        <v>19</v>
      </c>
      <c r="F119" s="95">
        <v>0</v>
      </c>
      <c r="G119" s="95">
        <f>E119+F119</f>
        <v>19</v>
      </c>
      <c r="H119" s="95">
        <v>19</v>
      </c>
      <c r="I119" s="95">
        <v>0</v>
      </c>
      <c r="J119" s="95">
        <f>H119+I119</f>
        <v>19</v>
      </c>
      <c r="K119" s="95">
        <v>0</v>
      </c>
      <c r="L119" s="95">
        <v>0</v>
      </c>
      <c r="M119" s="95">
        <v>0</v>
      </c>
    </row>
    <row r="120" spans="1:13" ht="37.9" customHeight="1" x14ac:dyDescent="0.25">
      <c r="A120" s="118" t="s">
        <v>342</v>
      </c>
      <c r="B120" s="118"/>
      <c r="C120" s="118"/>
      <c r="D120" s="118"/>
      <c r="E120" s="118"/>
      <c r="F120" s="118"/>
      <c r="G120" s="118"/>
      <c r="H120" s="118"/>
      <c r="I120" s="118"/>
      <c r="J120" s="118"/>
      <c r="K120" s="118"/>
      <c r="L120" s="118"/>
      <c r="M120" s="118"/>
    </row>
    <row r="121" spans="1:13" ht="31.5" x14ac:dyDescent="0.25">
      <c r="A121" s="95">
        <v>3</v>
      </c>
      <c r="B121" s="18" t="s">
        <v>28</v>
      </c>
      <c r="C121" s="95"/>
      <c r="D121" s="95"/>
      <c r="E121" s="95"/>
      <c r="F121" s="95"/>
      <c r="G121" s="95"/>
      <c r="H121" s="95"/>
      <c r="I121" s="95"/>
      <c r="J121" s="95"/>
      <c r="K121" s="95"/>
      <c r="L121" s="95"/>
      <c r="M121" s="95"/>
    </row>
    <row r="122" spans="1:13" ht="94.5" x14ac:dyDescent="0.25">
      <c r="A122" s="95"/>
      <c r="B122" s="22" t="s">
        <v>105</v>
      </c>
      <c r="C122" s="95" t="s">
        <v>55</v>
      </c>
      <c r="D122" s="95" t="s">
        <v>230</v>
      </c>
      <c r="E122" s="88">
        <f>E115/E116</f>
        <v>10262.276842105264</v>
      </c>
      <c r="F122" s="88">
        <v>0</v>
      </c>
      <c r="G122" s="88">
        <f>E122+F122</f>
        <v>10262.276842105264</v>
      </c>
      <c r="H122" s="88">
        <f>H115/H116</f>
        <v>10262.276842105264</v>
      </c>
      <c r="I122" s="88">
        <v>0</v>
      </c>
      <c r="J122" s="88">
        <f>H122+I122</f>
        <v>10262.276842105264</v>
      </c>
      <c r="K122" s="88">
        <f>H122-E122</f>
        <v>0</v>
      </c>
      <c r="L122" s="88">
        <f>I122-F122</f>
        <v>0</v>
      </c>
      <c r="M122" s="88">
        <f>K122+L122</f>
        <v>0</v>
      </c>
    </row>
    <row r="123" spans="1:13" ht="32.450000000000003" customHeight="1" x14ac:dyDescent="0.25">
      <c r="A123" s="118" t="s">
        <v>342</v>
      </c>
      <c r="B123" s="118"/>
      <c r="C123" s="118"/>
      <c r="D123" s="118"/>
      <c r="E123" s="118"/>
      <c r="F123" s="118"/>
      <c r="G123" s="118"/>
      <c r="H123" s="118"/>
      <c r="I123" s="118"/>
      <c r="J123" s="118"/>
      <c r="K123" s="118"/>
      <c r="L123" s="118"/>
      <c r="M123" s="118"/>
    </row>
    <row r="124" spans="1:13" ht="15.75" x14ac:dyDescent="0.25">
      <c r="A124" s="95">
        <v>4</v>
      </c>
      <c r="B124" s="18" t="s">
        <v>29</v>
      </c>
      <c r="C124" s="95"/>
      <c r="D124" s="95"/>
      <c r="E124" s="95"/>
      <c r="F124" s="95"/>
      <c r="G124" s="95"/>
      <c r="H124" s="95"/>
      <c r="I124" s="95"/>
      <c r="J124" s="95"/>
      <c r="K124" s="95"/>
      <c r="L124" s="95"/>
      <c r="M124" s="95"/>
    </row>
    <row r="125" spans="1:13" ht="157.5" x14ac:dyDescent="0.25">
      <c r="A125" s="95"/>
      <c r="B125" s="22" t="s">
        <v>106</v>
      </c>
      <c r="C125" s="95" t="s">
        <v>58</v>
      </c>
      <c r="D125" s="23" t="s">
        <v>231</v>
      </c>
      <c r="E125" s="95">
        <f>26/26*100</f>
        <v>100</v>
      </c>
      <c r="F125" s="95">
        <v>0</v>
      </c>
      <c r="G125" s="95">
        <f>E125+F125</f>
        <v>100</v>
      </c>
      <c r="H125" s="95">
        <f>26/26*100</f>
        <v>100</v>
      </c>
      <c r="I125" s="95">
        <v>0</v>
      </c>
      <c r="J125" s="95">
        <f>H125+I125</f>
        <v>100</v>
      </c>
      <c r="K125" s="95">
        <v>0</v>
      </c>
      <c r="L125" s="95">
        <v>0</v>
      </c>
      <c r="M125" s="95">
        <v>0</v>
      </c>
    </row>
    <row r="126" spans="1:13" ht="32.450000000000003" customHeight="1" x14ac:dyDescent="0.25">
      <c r="A126" s="118" t="s">
        <v>342</v>
      </c>
      <c r="B126" s="118"/>
      <c r="C126" s="118"/>
      <c r="D126" s="118"/>
      <c r="E126" s="118"/>
      <c r="F126" s="118"/>
      <c r="G126" s="118"/>
      <c r="H126" s="118"/>
      <c r="I126" s="118"/>
      <c r="J126" s="118"/>
      <c r="K126" s="118"/>
      <c r="L126" s="118"/>
      <c r="M126" s="118"/>
    </row>
    <row r="127" spans="1:13" ht="15.6" customHeight="1" x14ac:dyDescent="0.25">
      <c r="A127" s="95"/>
      <c r="B127" s="95" t="s">
        <v>108</v>
      </c>
      <c r="C127" s="100" t="s">
        <v>71</v>
      </c>
      <c r="D127" s="101"/>
      <c r="E127" s="101"/>
      <c r="F127" s="101"/>
      <c r="G127" s="101"/>
      <c r="H127" s="101"/>
      <c r="I127" s="101"/>
      <c r="J127" s="101"/>
      <c r="K127" s="101"/>
      <c r="L127" s="101"/>
      <c r="M127" s="102"/>
    </row>
    <row r="128" spans="1:13" ht="15.75" x14ac:dyDescent="0.25">
      <c r="A128" s="95">
        <v>1</v>
      </c>
      <c r="B128" s="18" t="s">
        <v>26</v>
      </c>
      <c r="C128" s="95"/>
      <c r="D128" s="95"/>
      <c r="E128" s="95"/>
      <c r="F128" s="95"/>
      <c r="G128" s="95"/>
      <c r="H128" s="95"/>
      <c r="I128" s="95"/>
      <c r="J128" s="95"/>
      <c r="K128" s="95"/>
      <c r="L128" s="95"/>
      <c r="M128" s="95"/>
    </row>
    <row r="129" spans="1:13" ht="110.25" x14ac:dyDescent="0.25">
      <c r="A129" s="95"/>
      <c r="B129" s="96" t="s">
        <v>114</v>
      </c>
      <c r="C129" s="95" t="s">
        <v>55</v>
      </c>
      <c r="D129" s="95" t="s">
        <v>341</v>
      </c>
      <c r="E129" s="88">
        <v>198914.74</v>
      </c>
      <c r="F129" s="88">
        <v>0</v>
      </c>
      <c r="G129" s="88">
        <f>E129+F129</f>
        <v>198914.74</v>
      </c>
      <c r="H129" s="88">
        <v>198914.74</v>
      </c>
      <c r="I129" s="88">
        <v>0</v>
      </c>
      <c r="J129" s="88">
        <f>H129+I129</f>
        <v>198914.74</v>
      </c>
      <c r="K129" s="88">
        <f>H129-E129</f>
        <v>0</v>
      </c>
      <c r="L129" s="88">
        <f>I129-F129</f>
        <v>0</v>
      </c>
      <c r="M129" s="88">
        <f>K129+L129</f>
        <v>0</v>
      </c>
    </row>
    <row r="130" spans="1:13" ht="94.5" x14ac:dyDescent="0.25">
      <c r="A130" s="95"/>
      <c r="B130" s="28" t="s">
        <v>109</v>
      </c>
      <c r="C130" s="95" t="s">
        <v>84</v>
      </c>
      <c r="D130" s="95" t="s">
        <v>341</v>
      </c>
      <c r="E130" s="95">
        <v>11</v>
      </c>
      <c r="F130" s="95">
        <v>0</v>
      </c>
      <c r="G130" s="95">
        <f>E130+F130</f>
        <v>11</v>
      </c>
      <c r="H130" s="95">
        <v>11</v>
      </c>
      <c r="I130" s="95">
        <v>0</v>
      </c>
      <c r="J130" s="95">
        <f>H130+I130</f>
        <v>11</v>
      </c>
      <c r="K130" s="95">
        <v>0</v>
      </c>
      <c r="L130" s="95">
        <v>0</v>
      </c>
      <c r="M130" s="95">
        <v>0</v>
      </c>
    </row>
    <row r="131" spans="1:13" ht="31.9" customHeight="1" x14ac:dyDescent="0.25">
      <c r="A131" s="118" t="s">
        <v>342</v>
      </c>
      <c r="B131" s="118"/>
      <c r="C131" s="118"/>
      <c r="D131" s="118"/>
      <c r="E131" s="118"/>
      <c r="F131" s="118"/>
      <c r="G131" s="118"/>
      <c r="H131" s="118"/>
      <c r="I131" s="118"/>
      <c r="J131" s="118"/>
      <c r="K131" s="118"/>
      <c r="L131" s="118"/>
      <c r="M131" s="118"/>
    </row>
    <row r="132" spans="1:13" ht="15.75" x14ac:dyDescent="0.25">
      <c r="A132" s="95">
        <v>2</v>
      </c>
      <c r="B132" s="18" t="s">
        <v>27</v>
      </c>
      <c r="C132" s="95"/>
      <c r="D132" s="95"/>
      <c r="E132" s="95"/>
      <c r="F132" s="95"/>
      <c r="G132" s="95"/>
      <c r="H132" s="95"/>
      <c r="I132" s="95"/>
      <c r="J132" s="95"/>
      <c r="K132" s="95"/>
      <c r="L132" s="95"/>
      <c r="M132" s="95"/>
    </row>
    <row r="133" spans="1:13" ht="110.25" x14ac:dyDescent="0.25">
      <c r="A133" s="95"/>
      <c r="B133" s="28" t="s">
        <v>110</v>
      </c>
      <c r="C133" s="95" t="s">
        <v>57</v>
      </c>
      <c r="D133" s="95" t="s">
        <v>59</v>
      </c>
      <c r="E133" s="95">
        <v>11</v>
      </c>
      <c r="F133" s="95">
        <v>0</v>
      </c>
      <c r="G133" s="95">
        <f>E133+F133</f>
        <v>11</v>
      </c>
      <c r="H133" s="95">
        <v>11</v>
      </c>
      <c r="I133" s="95">
        <v>0</v>
      </c>
      <c r="J133" s="95">
        <f>H133+I133</f>
        <v>11</v>
      </c>
      <c r="K133" s="95">
        <v>0</v>
      </c>
      <c r="L133" s="95">
        <v>0</v>
      </c>
      <c r="M133" s="95">
        <v>0</v>
      </c>
    </row>
    <row r="134" spans="1:13" ht="41.45" customHeight="1" x14ac:dyDescent="0.25">
      <c r="A134" s="118" t="s">
        <v>342</v>
      </c>
      <c r="B134" s="118"/>
      <c r="C134" s="118"/>
      <c r="D134" s="118"/>
      <c r="E134" s="118"/>
      <c r="F134" s="118"/>
      <c r="G134" s="118"/>
      <c r="H134" s="118"/>
      <c r="I134" s="118"/>
      <c r="J134" s="118"/>
      <c r="K134" s="118"/>
      <c r="L134" s="118"/>
      <c r="M134" s="118"/>
    </row>
    <row r="135" spans="1:13" ht="31.5" x14ac:dyDescent="0.25">
      <c r="A135" s="95">
        <v>3</v>
      </c>
      <c r="B135" s="18" t="s">
        <v>28</v>
      </c>
      <c r="C135" s="95"/>
      <c r="D135" s="95"/>
      <c r="E135" s="95"/>
      <c r="F135" s="95"/>
      <c r="G135" s="95"/>
      <c r="H135" s="95"/>
      <c r="I135" s="95"/>
      <c r="J135" s="95"/>
      <c r="K135" s="95"/>
      <c r="L135" s="95"/>
      <c r="M135" s="95"/>
    </row>
    <row r="136" spans="1:13" ht="94.5" x14ac:dyDescent="0.25">
      <c r="A136" s="95"/>
      <c r="B136" s="22" t="s">
        <v>118</v>
      </c>
      <c r="C136" s="95" t="s">
        <v>55</v>
      </c>
      <c r="D136" s="95" t="s">
        <v>232</v>
      </c>
      <c r="E136" s="88">
        <f>E129/E130</f>
        <v>18083.15818181818</v>
      </c>
      <c r="F136" s="88">
        <v>0</v>
      </c>
      <c r="G136" s="88">
        <f>E136+F136</f>
        <v>18083.15818181818</v>
      </c>
      <c r="H136" s="88">
        <f>H129/H130</f>
        <v>18083.15818181818</v>
      </c>
      <c r="I136" s="88">
        <v>0</v>
      </c>
      <c r="J136" s="88">
        <f>H136+I136</f>
        <v>18083.15818181818</v>
      </c>
      <c r="K136" s="88">
        <f>H136-E136</f>
        <v>0</v>
      </c>
      <c r="L136" s="88">
        <f>I136-F136</f>
        <v>0</v>
      </c>
      <c r="M136" s="88">
        <f>K136+L136</f>
        <v>0</v>
      </c>
    </row>
    <row r="137" spans="1:13" ht="33.6" customHeight="1" x14ac:dyDescent="0.25">
      <c r="A137" s="118" t="s">
        <v>342</v>
      </c>
      <c r="B137" s="118"/>
      <c r="C137" s="118"/>
      <c r="D137" s="118"/>
      <c r="E137" s="118"/>
      <c r="F137" s="118"/>
      <c r="G137" s="118"/>
      <c r="H137" s="118"/>
      <c r="I137" s="118"/>
      <c r="J137" s="118"/>
      <c r="K137" s="118"/>
      <c r="L137" s="118"/>
      <c r="M137" s="118"/>
    </row>
    <row r="138" spans="1:13" ht="15.75" x14ac:dyDescent="0.25">
      <c r="A138" s="95">
        <v>4</v>
      </c>
      <c r="B138" s="18" t="s">
        <v>29</v>
      </c>
      <c r="C138" s="95"/>
      <c r="D138" s="95"/>
      <c r="E138" s="95"/>
      <c r="F138" s="95"/>
      <c r="G138" s="95"/>
      <c r="H138" s="95"/>
      <c r="I138" s="95"/>
      <c r="J138" s="95"/>
      <c r="K138" s="95"/>
      <c r="L138" s="95"/>
      <c r="M138" s="95"/>
    </row>
    <row r="139" spans="1:13" ht="126" x14ac:dyDescent="0.25">
      <c r="A139" s="95"/>
      <c r="B139" s="22" t="s">
        <v>111</v>
      </c>
      <c r="C139" s="95" t="s">
        <v>58</v>
      </c>
      <c r="D139" s="23" t="s">
        <v>233</v>
      </c>
      <c r="E139" s="95">
        <f>16/16*100</f>
        <v>100</v>
      </c>
      <c r="F139" s="95">
        <v>0</v>
      </c>
      <c r="G139" s="95">
        <f>E139+F139</f>
        <v>100</v>
      </c>
      <c r="H139" s="95">
        <f>16/16*100</f>
        <v>100</v>
      </c>
      <c r="I139" s="95">
        <v>0</v>
      </c>
      <c r="J139" s="95">
        <f>H139+I139</f>
        <v>100</v>
      </c>
      <c r="K139" s="95">
        <v>0</v>
      </c>
      <c r="L139" s="95">
        <v>0</v>
      </c>
      <c r="M139" s="95">
        <v>0</v>
      </c>
    </row>
    <row r="140" spans="1:13" ht="34.15" customHeight="1" x14ac:dyDescent="0.25">
      <c r="A140" s="118" t="s">
        <v>342</v>
      </c>
      <c r="B140" s="118"/>
      <c r="C140" s="118"/>
      <c r="D140" s="118"/>
      <c r="E140" s="118"/>
      <c r="F140" s="118"/>
      <c r="G140" s="118"/>
      <c r="H140" s="118"/>
      <c r="I140" s="118"/>
      <c r="J140" s="118"/>
      <c r="K140" s="118"/>
      <c r="L140" s="118"/>
      <c r="M140" s="118"/>
    </row>
    <row r="141" spans="1:13" ht="15.6" customHeight="1" x14ac:dyDescent="0.25">
      <c r="A141" s="95"/>
      <c r="B141" s="95" t="s">
        <v>112</v>
      </c>
      <c r="C141" s="100" t="s">
        <v>219</v>
      </c>
      <c r="D141" s="101"/>
      <c r="E141" s="101"/>
      <c r="F141" s="101"/>
      <c r="G141" s="101"/>
      <c r="H141" s="101"/>
      <c r="I141" s="101"/>
      <c r="J141" s="101"/>
      <c r="K141" s="101"/>
      <c r="L141" s="101"/>
      <c r="M141" s="102"/>
    </row>
    <row r="142" spans="1:13" ht="15.75" x14ac:dyDescent="0.25">
      <c r="A142" s="95">
        <v>1</v>
      </c>
      <c r="B142" s="18" t="s">
        <v>26</v>
      </c>
      <c r="C142" s="95"/>
      <c r="D142" s="95"/>
      <c r="E142" s="95"/>
      <c r="F142" s="95"/>
      <c r="G142" s="95"/>
      <c r="H142" s="95"/>
      <c r="I142" s="95"/>
      <c r="J142" s="95"/>
      <c r="K142" s="95"/>
      <c r="L142" s="95"/>
      <c r="M142" s="95"/>
    </row>
    <row r="143" spans="1:13" ht="94.5" x14ac:dyDescent="0.25">
      <c r="A143" s="95"/>
      <c r="B143" s="96" t="s">
        <v>113</v>
      </c>
      <c r="C143" s="95" t="s">
        <v>55</v>
      </c>
      <c r="D143" s="95" t="s">
        <v>341</v>
      </c>
      <c r="E143" s="88">
        <v>20636.2</v>
      </c>
      <c r="F143" s="88">
        <v>0</v>
      </c>
      <c r="G143" s="88">
        <f>E143+F143</f>
        <v>20636.2</v>
      </c>
      <c r="H143" s="88">
        <v>20636.2</v>
      </c>
      <c r="I143" s="88">
        <v>0</v>
      </c>
      <c r="J143" s="88">
        <f>H143+I143</f>
        <v>20636.2</v>
      </c>
      <c r="K143" s="88">
        <f>H143-E143</f>
        <v>0</v>
      </c>
      <c r="L143" s="88">
        <f>I143-F143</f>
        <v>0</v>
      </c>
      <c r="M143" s="88">
        <f>K143+L143</f>
        <v>0</v>
      </c>
    </row>
    <row r="144" spans="1:13" ht="78.75" x14ac:dyDescent="0.25">
      <c r="A144" s="95"/>
      <c r="B144" s="28" t="s">
        <v>115</v>
      </c>
      <c r="C144" s="95" t="s">
        <v>84</v>
      </c>
      <c r="D144" s="95" t="s">
        <v>341</v>
      </c>
      <c r="E144" s="45">
        <v>4</v>
      </c>
      <c r="F144" s="95">
        <v>0</v>
      </c>
      <c r="G144" s="95">
        <f>E144+F144</f>
        <v>4</v>
      </c>
      <c r="H144" s="45">
        <v>4</v>
      </c>
      <c r="I144" s="95">
        <v>0</v>
      </c>
      <c r="J144" s="95">
        <f>H144+I144</f>
        <v>4</v>
      </c>
      <c r="K144" s="95">
        <v>0</v>
      </c>
      <c r="L144" s="95">
        <v>0</v>
      </c>
      <c r="M144" s="95">
        <v>0</v>
      </c>
    </row>
    <row r="145" spans="1:13" ht="39" customHeight="1" x14ac:dyDescent="0.25">
      <c r="A145" s="118" t="s">
        <v>342</v>
      </c>
      <c r="B145" s="118"/>
      <c r="C145" s="118"/>
      <c r="D145" s="118"/>
      <c r="E145" s="118"/>
      <c r="F145" s="118"/>
      <c r="G145" s="118"/>
      <c r="H145" s="118"/>
      <c r="I145" s="118"/>
      <c r="J145" s="118"/>
      <c r="K145" s="118"/>
      <c r="L145" s="118"/>
      <c r="M145" s="118"/>
    </row>
    <row r="146" spans="1:13" ht="15.75" x14ac:dyDescent="0.25">
      <c r="A146" s="95">
        <v>2</v>
      </c>
      <c r="B146" s="18" t="s">
        <v>27</v>
      </c>
      <c r="C146" s="95"/>
      <c r="D146" s="95"/>
      <c r="E146" s="45"/>
      <c r="F146" s="95"/>
      <c r="G146" s="95"/>
      <c r="H146" s="95"/>
      <c r="I146" s="95"/>
      <c r="J146" s="95"/>
      <c r="K146" s="95"/>
      <c r="L146" s="95"/>
      <c r="M146" s="95"/>
    </row>
    <row r="147" spans="1:13" ht="78.75" x14ac:dyDescent="0.25">
      <c r="A147" s="95"/>
      <c r="B147" s="28" t="s">
        <v>116</v>
      </c>
      <c r="C147" s="95" t="s">
        <v>57</v>
      </c>
      <c r="D147" s="95" t="s">
        <v>59</v>
      </c>
      <c r="E147" s="45">
        <v>4</v>
      </c>
      <c r="F147" s="95">
        <v>0</v>
      </c>
      <c r="G147" s="95">
        <f>E147+F147</f>
        <v>4</v>
      </c>
      <c r="H147" s="45">
        <v>4</v>
      </c>
      <c r="I147" s="95">
        <v>0</v>
      </c>
      <c r="J147" s="95">
        <f>H147+I147</f>
        <v>4</v>
      </c>
      <c r="K147" s="95">
        <v>0</v>
      </c>
      <c r="L147" s="95">
        <v>0</v>
      </c>
      <c r="M147" s="95">
        <v>0</v>
      </c>
    </row>
    <row r="148" spans="1:13" ht="38.450000000000003" customHeight="1" x14ac:dyDescent="0.25">
      <c r="A148" s="118" t="s">
        <v>342</v>
      </c>
      <c r="B148" s="118"/>
      <c r="C148" s="118"/>
      <c r="D148" s="118"/>
      <c r="E148" s="118"/>
      <c r="F148" s="118"/>
      <c r="G148" s="118"/>
      <c r="H148" s="118"/>
      <c r="I148" s="118"/>
      <c r="J148" s="118"/>
      <c r="K148" s="118"/>
      <c r="L148" s="118"/>
      <c r="M148" s="118"/>
    </row>
    <row r="149" spans="1:13" ht="31.5" x14ac:dyDescent="0.25">
      <c r="A149" s="95">
        <v>3</v>
      </c>
      <c r="B149" s="18" t="s">
        <v>28</v>
      </c>
      <c r="C149" s="95"/>
      <c r="D149" s="95"/>
      <c r="E149" s="95"/>
      <c r="F149" s="95"/>
      <c r="G149" s="95"/>
      <c r="H149" s="95"/>
      <c r="I149" s="95"/>
      <c r="J149" s="95"/>
      <c r="K149" s="95"/>
      <c r="L149" s="95"/>
      <c r="M149" s="95"/>
    </row>
    <row r="150" spans="1:13" ht="78.75" x14ac:dyDescent="0.25">
      <c r="A150" s="95"/>
      <c r="B150" s="22" t="s">
        <v>117</v>
      </c>
      <c r="C150" s="95" t="s">
        <v>55</v>
      </c>
      <c r="D150" s="95" t="s">
        <v>224</v>
      </c>
      <c r="E150" s="88">
        <f>E143/E144</f>
        <v>5159.05</v>
      </c>
      <c r="F150" s="88">
        <v>0</v>
      </c>
      <c r="G150" s="88">
        <f>E150+F150</f>
        <v>5159.05</v>
      </c>
      <c r="H150" s="88">
        <f>H143/H144</f>
        <v>5159.05</v>
      </c>
      <c r="I150" s="88">
        <v>0</v>
      </c>
      <c r="J150" s="88">
        <f>H150+I150</f>
        <v>5159.05</v>
      </c>
      <c r="K150" s="88">
        <f>H150-E150</f>
        <v>0</v>
      </c>
      <c r="L150" s="88">
        <f>I150-F150</f>
        <v>0</v>
      </c>
      <c r="M150" s="88">
        <f>K150+L150</f>
        <v>0</v>
      </c>
    </row>
    <row r="151" spans="1:13" ht="34.9" customHeight="1" x14ac:dyDescent="0.25">
      <c r="A151" s="118" t="s">
        <v>342</v>
      </c>
      <c r="B151" s="118"/>
      <c r="C151" s="118"/>
      <c r="D151" s="118"/>
      <c r="E151" s="118"/>
      <c r="F151" s="118"/>
      <c r="G151" s="118"/>
      <c r="H151" s="118"/>
      <c r="I151" s="118"/>
      <c r="J151" s="118"/>
      <c r="K151" s="118"/>
      <c r="L151" s="118"/>
      <c r="M151" s="118"/>
    </row>
    <row r="152" spans="1:13" ht="15.75" x14ac:dyDescent="0.25">
      <c r="A152" s="95">
        <v>4</v>
      </c>
      <c r="B152" s="18" t="s">
        <v>29</v>
      </c>
      <c r="C152" s="95"/>
      <c r="D152" s="95"/>
      <c r="E152" s="95"/>
      <c r="F152" s="95"/>
      <c r="G152" s="95"/>
      <c r="H152" s="95"/>
      <c r="I152" s="95"/>
      <c r="J152" s="95"/>
      <c r="K152" s="95"/>
      <c r="L152" s="95"/>
      <c r="M152" s="95"/>
    </row>
    <row r="153" spans="1:13" ht="94.5" x14ac:dyDescent="0.25">
      <c r="A153" s="95"/>
      <c r="B153" s="22" t="s">
        <v>119</v>
      </c>
      <c r="C153" s="95" t="s">
        <v>58</v>
      </c>
      <c r="D153" s="23" t="s">
        <v>234</v>
      </c>
      <c r="E153" s="95">
        <f>5/5*100</f>
        <v>100</v>
      </c>
      <c r="F153" s="95">
        <v>0</v>
      </c>
      <c r="G153" s="95">
        <f>E153+F153</f>
        <v>100</v>
      </c>
      <c r="H153" s="95">
        <f>5/5*100</f>
        <v>100</v>
      </c>
      <c r="I153" s="95">
        <v>0</v>
      </c>
      <c r="J153" s="95">
        <f>H153+I153</f>
        <v>100</v>
      </c>
      <c r="K153" s="95">
        <v>0</v>
      </c>
      <c r="L153" s="95">
        <v>0</v>
      </c>
      <c r="M153" s="95">
        <v>0</v>
      </c>
    </row>
    <row r="154" spans="1:13" ht="28.9" customHeight="1" x14ac:dyDescent="0.25">
      <c r="A154" s="118" t="s">
        <v>342</v>
      </c>
      <c r="B154" s="118"/>
      <c r="C154" s="118"/>
      <c r="D154" s="118"/>
      <c r="E154" s="118"/>
      <c r="F154" s="118"/>
      <c r="G154" s="118"/>
      <c r="H154" s="118"/>
      <c r="I154" s="118"/>
      <c r="J154" s="118"/>
      <c r="K154" s="118"/>
      <c r="L154" s="118"/>
      <c r="M154" s="118"/>
    </row>
    <row r="155" spans="1:13" ht="15.6" customHeight="1" x14ac:dyDescent="0.25">
      <c r="A155" s="95"/>
      <c r="B155" s="95" t="s">
        <v>120</v>
      </c>
      <c r="C155" s="100" t="s">
        <v>72</v>
      </c>
      <c r="D155" s="101"/>
      <c r="E155" s="101"/>
      <c r="F155" s="101"/>
      <c r="G155" s="101"/>
      <c r="H155" s="101"/>
      <c r="I155" s="101"/>
      <c r="J155" s="101"/>
      <c r="K155" s="101"/>
      <c r="L155" s="101"/>
      <c r="M155" s="102"/>
    </row>
    <row r="156" spans="1:13" ht="15.75" x14ac:dyDescent="0.25">
      <c r="A156" s="95">
        <v>1</v>
      </c>
      <c r="B156" s="18" t="s">
        <v>26</v>
      </c>
      <c r="C156" s="95"/>
      <c r="D156" s="95"/>
      <c r="E156" s="95"/>
      <c r="F156" s="95"/>
      <c r="G156" s="95"/>
      <c r="H156" s="95"/>
      <c r="I156" s="95"/>
      <c r="J156" s="95"/>
      <c r="K156" s="95"/>
      <c r="L156" s="95"/>
      <c r="M156" s="95"/>
    </row>
    <row r="157" spans="1:13" ht="110.25" x14ac:dyDescent="0.25">
      <c r="A157" s="95"/>
      <c r="B157" s="96" t="s">
        <v>121</v>
      </c>
      <c r="C157" s="95" t="s">
        <v>55</v>
      </c>
      <c r="D157" s="95" t="s">
        <v>341</v>
      </c>
      <c r="E157" s="88">
        <v>134974.82</v>
      </c>
      <c r="F157" s="88">
        <v>0</v>
      </c>
      <c r="G157" s="88">
        <f>E157+F157</f>
        <v>134974.82</v>
      </c>
      <c r="H157" s="88">
        <v>134974.82</v>
      </c>
      <c r="I157" s="88">
        <v>0</v>
      </c>
      <c r="J157" s="88">
        <f>H157+I157</f>
        <v>134974.82</v>
      </c>
      <c r="K157" s="88">
        <f>H157-E157</f>
        <v>0</v>
      </c>
      <c r="L157" s="88">
        <f>I157-F157</f>
        <v>0</v>
      </c>
      <c r="M157" s="88">
        <f>K157+L157</f>
        <v>0</v>
      </c>
    </row>
    <row r="158" spans="1:13" ht="94.5" x14ac:dyDescent="0.25">
      <c r="A158" s="95"/>
      <c r="B158" s="28" t="s">
        <v>122</v>
      </c>
      <c r="C158" s="95" t="s">
        <v>84</v>
      </c>
      <c r="D158" s="95" t="s">
        <v>341</v>
      </c>
      <c r="E158" s="95">
        <v>34</v>
      </c>
      <c r="F158" s="95">
        <v>0</v>
      </c>
      <c r="G158" s="95">
        <f>E158+F158</f>
        <v>34</v>
      </c>
      <c r="H158" s="95">
        <v>34</v>
      </c>
      <c r="I158" s="95">
        <v>0</v>
      </c>
      <c r="J158" s="95">
        <f>H158+I158</f>
        <v>34</v>
      </c>
      <c r="K158" s="95">
        <v>0</v>
      </c>
      <c r="L158" s="95">
        <v>0</v>
      </c>
      <c r="M158" s="95">
        <v>0</v>
      </c>
    </row>
    <row r="159" spans="1:13" ht="33" customHeight="1" x14ac:dyDescent="0.25">
      <c r="A159" s="118" t="s">
        <v>342</v>
      </c>
      <c r="B159" s="118"/>
      <c r="C159" s="118"/>
      <c r="D159" s="118"/>
      <c r="E159" s="118"/>
      <c r="F159" s="118"/>
      <c r="G159" s="118"/>
      <c r="H159" s="118"/>
      <c r="I159" s="118"/>
      <c r="J159" s="118"/>
      <c r="K159" s="118"/>
      <c r="L159" s="118"/>
      <c r="M159" s="118"/>
    </row>
    <row r="160" spans="1:13" ht="15.75" x14ac:dyDescent="0.25">
      <c r="A160" s="95">
        <v>2</v>
      </c>
      <c r="B160" s="18" t="s">
        <v>27</v>
      </c>
      <c r="C160" s="95"/>
      <c r="D160" s="95"/>
      <c r="E160" s="95"/>
      <c r="F160" s="95"/>
      <c r="G160" s="95"/>
      <c r="H160" s="95"/>
      <c r="I160" s="95"/>
      <c r="J160" s="95"/>
      <c r="K160" s="95"/>
      <c r="L160" s="95"/>
      <c r="M160" s="95"/>
    </row>
    <row r="161" spans="1:13" ht="94.5" x14ac:dyDescent="0.25">
      <c r="A161" s="95"/>
      <c r="B161" s="28" t="s">
        <v>123</v>
      </c>
      <c r="C161" s="95" t="s">
        <v>57</v>
      </c>
      <c r="D161" s="95" t="s">
        <v>59</v>
      </c>
      <c r="E161" s="95">
        <v>34</v>
      </c>
      <c r="F161" s="95">
        <v>0</v>
      </c>
      <c r="G161" s="95">
        <f>E161+F161</f>
        <v>34</v>
      </c>
      <c r="H161" s="95">
        <v>34</v>
      </c>
      <c r="I161" s="95">
        <v>0</v>
      </c>
      <c r="J161" s="95">
        <f>H161+I161</f>
        <v>34</v>
      </c>
      <c r="K161" s="95">
        <v>0</v>
      </c>
      <c r="L161" s="95">
        <v>0</v>
      </c>
      <c r="M161" s="95">
        <v>0</v>
      </c>
    </row>
    <row r="162" spans="1:13" ht="35.450000000000003" customHeight="1" x14ac:dyDescent="0.25">
      <c r="A162" s="118" t="s">
        <v>342</v>
      </c>
      <c r="B162" s="118"/>
      <c r="C162" s="118"/>
      <c r="D162" s="118"/>
      <c r="E162" s="118"/>
      <c r="F162" s="118"/>
      <c r="G162" s="118"/>
      <c r="H162" s="118"/>
      <c r="I162" s="118"/>
      <c r="J162" s="118"/>
      <c r="K162" s="118"/>
      <c r="L162" s="118"/>
      <c r="M162" s="118"/>
    </row>
    <row r="163" spans="1:13" ht="31.5" x14ac:dyDescent="0.25">
      <c r="A163" s="95">
        <v>3</v>
      </c>
      <c r="B163" s="18" t="s">
        <v>28</v>
      </c>
      <c r="C163" s="95"/>
      <c r="D163" s="95"/>
      <c r="E163" s="95"/>
      <c r="F163" s="95"/>
      <c r="G163" s="95"/>
      <c r="H163" s="95"/>
      <c r="I163" s="95"/>
      <c r="J163" s="95"/>
      <c r="K163" s="95"/>
      <c r="L163" s="95"/>
      <c r="M163" s="95"/>
    </row>
    <row r="164" spans="1:13" ht="78.75" x14ac:dyDescent="0.25">
      <c r="A164" s="95"/>
      <c r="B164" s="22" t="s">
        <v>117</v>
      </c>
      <c r="C164" s="95" t="s">
        <v>55</v>
      </c>
      <c r="D164" s="95" t="s">
        <v>235</v>
      </c>
      <c r="E164" s="88">
        <f>E157/E158</f>
        <v>3969.8476470588239</v>
      </c>
      <c r="F164" s="88">
        <v>0</v>
      </c>
      <c r="G164" s="88">
        <f>E164+F164</f>
        <v>3969.8476470588239</v>
      </c>
      <c r="H164" s="88">
        <f>H157/H158</f>
        <v>3969.8476470588239</v>
      </c>
      <c r="I164" s="88">
        <v>0</v>
      </c>
      <c r="J164" s="88">
        <f>H164+I164</f>
        <v>3969.8476470588239</v>
      </c>
      <c r="K164" s="88">
        <f>H164-E164</f>
        <v>0</v>
      </c>
      <c r="L164" s="88">
        <f>I164-F164</f>
        <v>0</v>
      </c>
      <c r="M164" s="88">
        <f>K164+L164</f>
        <v>0</v>
      </c>
    </row>
    <row r="165" spans="1:13" ht="28.15" customHeight="1" x14ac:dyDescent="0.25">
      <c r="A165" s="118" t="s">
        <v>342</v>
      </c>
      <c r="B165" s="118"/>
      <c r="C165" s="118"/>
      <c r="D165" s="118"/>
      <c r="E165" s="118"/>
      <c r="F165" s="118"/>
      <c r="G165" s="118"/>
      <c r="H165" s="118"/>
      <c r="I165" s="118"/>
      <c r="J165" s="118"/>
      <c r="K165" s="118"/>
      <c r="L165" s="118"/>
      <c r="M165" s="118"/>
    </row>
    <row r="166" spans="1:13" ht="15.75" x14ac:dyDescent="0.25">
      <c r="A166" s="95">
        <v>4</v>
      </c>
      <c r="B166" s="18" t="s">
        <v>29</v>
      </c>
      <c r="C166" s="95"/>
      <c r="D166" s="95"/>
      <c r="E166" s="95"/>
      <c r="F166" s="95"/>
      <c r="G166" s="95"/>
      <c r="H166" s="95"/>
      <c r="I166" s="95"/>
      <c r="J166" s="95"/>
      <c r="K166" s="95"/>
      <c r="L166" s="95"/>
      <c r="M166" s="95"/>
    </row>
    <row r="167" spans="1:13" ht="94.5" x14ac:dyDescent="0.25">
      <c r="A167" s="95"/>
      <c r="B167" s="22" t="s">
        <v>119</v>
      </c>
      <c r="C167" s="95" t="s">
        <v>58</v>
      </c>
      <c r="D167" s="23" t="s">
        <v>124</v>
      </c>
      <c r="E167" s="95">
        <f>34/34*100</f>
        <v>100</v>
      </c>
      <c r="F167" s="95">
        <v>0</v>
      </c>
      <c r="G167" s="95">
        <f>E167+F167</f>
        <v>100</v>
      </c>
      <c r="H167" s="95">
        <f>34/34*100</f>
        <v>100</v>
      </c>
      <c r="I167" s="95">
        <v>0</v>
      </c>
      <c r="J167" s="95">
        <f>H167+I167</f>
        <v>100</v>
      </c>
      <c r="K167" s="95">
        <v>0</v>
      </c>
      <c r="L167" s="95">
        <v>0</v>
      </c>
      <c r="M167" s="95">
        <v>0</v>
      </c>
    </row>
    <row r="168" spans="1:13" ht="32.450000000000003" customHeight="1" x14ac:dyDescent="0.25">
      <c r="A168" s="118" t="s">
        <v>342</v>
      </c>
      <c r="B168" s="118"/>
      <c r="C168" s="118"/>
      <c r="D168" s="118"/>
      <c r="E168" s="118"/>
      <c r="F168" s="118"/>
      <c r="G168" s="118"/>
      <c r="H168" s="118"/>
      <c r="I168" s="118"/>
      <c r="J168" s="118"/>
      <c r="K168" s="118"/>
      <c r="L168" s="118"/>
      <c r="M168" s="118"/>
    </row>
    <row r="169" spans="1:13" ht="15.6" customHeight="1" x14ac:dyDescent="0.25">
      <c r="A169" s="95"/>
      <c r="B169" s="95" t="s">
        <v>125</v>
      </c>
      <c r="C169" s="100" t="s">
        <v>73</v>
      </c>
      <c r="D169" s="101"/>
      <c r="E169" s="101"/>
      <c r="F169" s="101"/>
      <c r="G169" s="101"/>
      <c r="H169" s="101"/>
      <c r="I169" s="101"/>
      <c r="J169" s="101"/>
      <c r="K169" s="101"/>
      <c r="L169" s="101"/>
      <c r="M169" s="102"/>
    </row>
    <row r="170" spans="1:13" ht="15.75" x14ac:dyDescent="0.25">
      <c r="A170" s="95">
        <v>1</v>
      </c>
      <c r="B170" s="18" t="s">
        <v>26</v>
      </c>
      <c r="C170" s="95"/>
      <c r="D170" s="95"/>
      <c r="E170" s="95"/>
      <c r="F170" s="95"/>
      <c r="G170" s="95"/>
      <c r="H170" s="95"/>
      <c r="I170" s="95"/>
      <c r="J170" s="95"/>
      <c r="K170" s="95"/>
      <c r="L170" s="95"/>
      <c r="M170" s="95"/>
    </row>
    <row r="171" spans="1:13" ht="204.75" x14ac:dyDescent="0.25">
      <c r="A171" s="95"/>
      <c r="B171" s="96" t="s">
        <v>126</v>
      </c>
      <c r="C171" s="95" t="s">
        <v>55</v>
      </c>
      <c r="D171" s="95" t="s">
        <v>341</v>
      </c>
      <c r="E171" s="88">
        <v>122649.64</v>
      </c>
      <c r="F171" s="88">
        <v>0</v>
      </c>
      <c r="G171" s="88">
        <f>E171+F171</f>
        <v>122649.64</v>
      </c>
      <c r="H171" s="88">
        <v>122649.64</v>
      </c>
      <c r="I171" s="88">
        <v>0</v>
      </c>
      <c r="J171" s="88">
        <f>H171+I171</f>
        <v>122649.64</v>
      </c>
      <c r="K171" s="88">
        <f>H171-E171</f>
        <v>0</v>
      </c>
      <c r="L171" s="88">
        <f>I171-F171</f>
        <v>0</v>
      </c>
      <c r="M171" s="88">
        <f>K171+L171</f>
        <v>0</v>
      </c>
    </row>
    <row r="172" spans="1:13" ht="220.5" x14ac:dyDescent="0.25">
      <c r="A172" s="95"/>
      <c r="B172" s="28" t="s">
        <v>127</v>
      </c>
      <c r="C172" s="95" t="s">
        <v>84</v>
      </c>
      <c r="D172" s="95" t="s">
        <v>341</v>
      </c>
      <c r="E172" s="49">
        <v>26</v>
      </c>
      <c r="F172" s="49">
        <v>0</v>
      </c>
      <c r="G172" s="49">
        <f>E172+F172</f>
        <v>26</v>
      </c>
      <c r="H172" s="49">
        <v>26</v>
      </c>
      <c r="I172" s="49">
        <v>0</v>
      </c>
      <c r="J172" s="49">
        <f>H172+I172</f>
        <v>26</v>
      </c>
      <c r="K172" s="95">
        <v>0</v>
      </c>
      <c r="L172" s="95">
        <v>0</v>
      </c>
      <c r="M172" s="95">
        <v>0</v>
      </c>
    </row>
    <row r="173" spans="1:13" ht="30.6" customHeight="1" x14ac:dyDescent="0.25">
      <c r="A173" s="118" t="s">
        <v>342</v>
      </c>
      <c r="B173" s="118"/>
      <c r="C173" s="118"/>
      <c r="D173" s="118"/>
      <c r="E173" s="118"/>
      <c r="F173" s="118"/>
      <c r="G173" s="118"/>
      <c r="H173" s="118"/>
      <c r="I173" s="118"/>
      <c r="J173" s="118"/>
      <c r="K173" s="118"/>
      <c r="L173" s="118"/>
      <c r="M173" s="118"/>
    </row>
    <row r="174" spans="1:13" ht="15.75" x14ac:dyDescent="0.25">
      <c r="A174" s="95">
        <v>2</v>
      </c>
      <c r="B174" s="18" t="s">
        <v>27</v>
      </c>
      <c r="C174" s="95"/>
      <c r="D174" s="95"/>
      <c r="E174" s="95"/>
      <c r="F174" s="95"/>
      <c r="G174" s="95"/>
      <c r="H174" s="95"/>
      <c r="I174" s="95"/>
      <c r="J174" s="95"/>
      <c r="K174" s="95"/>
      <c r="L174" s="95"/>
      <c r="M174" s="95"/>
    </row>
    <row r="175" spans="1:13" ht="220.5" x14ac:dyDescent="0.25">
      <c r="A175" s="95"/>
      <c r="B175" s="28" t="s">
        <v>128</v>
      </c>
      <c r="C175" s="95" t="s">
        <v>57</v>
      </c>
      <c r="D175" s="95" t="s">
        <v>59</v>
      </c>
      <c r="E175" s="95">
        <v>26</v>
      </c>
      <c r="F175" s="95">
        <v>0</v>
      </c>
      <c r="G175" s="95">
        <f>E175+F175</f>
        <v>26</v>
      </c>
      <c r="H175" s="95">
        <v>26</v>
      </c>
      <c r="I175" s="95">
        <v>0</v>
      </c>
      <c r="J175" s="95">
        <f>H175+I175</f>
        <v>26</v>
      </c>
      <c r="K175" s="95">
        <v>0</v>
      </c>
      <c r="L175" s="95">
        <v>0</v>
      </c>
      <c r="M175" s="95">
        <v>0</v>
      </c>
    </row>
    <row r="176" spans="1:13" ht="43.15" customHeight="1" x14ac:dyDescent="0.25">
      <c r="A176" s="118" t="s">
        <v>342</v>
      </c>
      <c r="B176" s="118"/>
      <c r="C176" s="118"/>
      <c r="D176" s="118"/>
      <c r="E176" s="118"/>
      <c r="F176" s="118"/>
      <c r="G176" s="118"/>
      <c r="H176" s="118"/>
      <c r="I176" s="118"/>
      <c r="J176" s="118"/>
      <c r="K176" s="118"/>
      <c r="L176" s="118"/>
      <c r="M176" s="118"/>
    </row>
    <row r="177" spans="1:13" ht="31.5" x14ac:dyDescent="0.25">
      <c r="A177" s="95">
        <v>3</v>
      </c>
      <c r="B177" s="18" t="s">
        <v>28</v>
      </c>
      <c r="C177" s="95"/>
      <c r="D177" s="95"/>
      <c r="E177" s="95"/>
      <c r="F177" s="95"/>
      <c r="G177" s="95"/>
      <c r="H177" s="95"/>
      <c r="I177" s="95"/>
      <c r="J177" s="95"/>
      <c r="K177" s="95"/>
      <c r="L177" s="95"/>
      <c r="M177" s="95"/>
    </row>
    <row r="178" spans="1:13" ht="189" x14ac:dyDescent="0.25">
      <c r="A178" s="95"/>
      <c r="B178" s="22" t="s">
        <v>129</v>
      </c>
      <c r="C178" s="95" t="s">
        <v>55</v>
      </c>
      <c r="D178" s="95" t="s">
        <v>358</v>
      </c>
      <c r="E178" s="88">
        <f>E171/E172</f>
        <v>4717.2938461538461</v>
      </c>
      <c r="F178" s="88">
        <v>0</v>
      </c>
      <c r="G178" s="88">
        <f>E178+F178</f>
        <v>4717.2938461538461</v>
      </c>
      <c r="H178" s="88">
        <f>H171/H172</f>
        <v>4717.2938461538461</v>
      </c>
      <c r="I178" s="88">
        <v>0</v>
      </c>
      <c r="J178" s="88">
        <f>H178+I178</f>
        <v>4717.2938461538461</v>
      </c>
      <c r="K178" s="88">
        <f>H178-E178</f>
        <v>0</v>
      </c>
      <c r="L178" s="88">
        <f>I178-F178</f>
        <v>0</v>
      </c>
      <c r="M178" s="88">
        <f>K178+L178</f>
        <v>0</v>
      </c>
    </row>
    <row r="179" spans="1:13" ht="31.9" customHeight="1" x14ac:dyDescent="0.25">
      <c r="A179" s="118" t="s">
        <v>342</v>
      </c>
      <c r="B179" s="118"/>
      <c r="C179" s="118"/>
      <c r="D179" s="118"/>
      <c r="E179" s="118"/>
      <c r="F179" s="118"/>
      <c r="G179" s="118"/>
      <c r="H179" s="118"/>
      <c r="I179" s="118"/>
      <c r="J179" s="118"/>
      <c r="K179" s="118"/>
      <c r="L179" s="118"/>
      <c r="M179" s="118"/>
    </row>
    <row r="180" spans="1:13" ht="15.75" x14ac:dyDescent="0.25">
      <c r="A180" s="95">
        <v>4</v>
      </c>
      <c r="B180" s="18" t="s">
        <v>29</v>
      </c>
      <c r="C180" s="95"/>
      <c r="D180" s="95"/>
      <c r="E180" s="95"/>
      <c r="F180" s="95"/>
      <c r="G180" s="95"/>
      <c r="H180" s="95"/>
      <c r="I180" s="95"/>
      <c r="J180" s="95"/>
      <c r="K180" s="95"/>
      <c r="L180" s="95"/>
      <c r="M180" s="95"/>
    </row>
    <row r="181" spans="1:13" ht="220.5" x14ac:dyDescent="0.25">
      <c r="A181" s="95"/>
      <c r="B181" s="22" t="s">
        <v>130</v>
      </c>
      <c r="C181" s="95" t="s">
        <v>58</v>
      </c>
      <c r="D181" s="23" t="s">
        <v>359</v>
      </c>
      <c r="E181" s="95">
        <f>19/19*100</f>
        <v>100</v>
      </c>
      <c r="F181" s="95">
        <v>0</v>
      </c>
      <c r="G181" s="95">
        <f>E181+F181</f>
        <v>100</v>
      </c>
      <c r="H181" s="95">
        <f>19/19*100</f>
        <v>100</v>
      </c>
      <c r="I181" s="95">
        <v>0</v>
      </c>
      <c r="J181" s="95">
        <f>H181+I181</f>
        <v>100</v>
      </c>
      <c r="K181" s="95">
        <v>0</v>
      </c>
      <c r="L181" s="95">
        <v>0</v>
      </c>
      <c r="M181" s="95">
        <v>0</v>
      </c>
    </row>
    <row r="182" spans="1:13" ht="34.15" customHeight="1" x14ac:dyDescent="0.25">
      <c r="A182" s="118" t="s">
        <v>342</v>
      </c>
      <c r="B182" s="118"/>
      <c r="C182" s="118"/>
      <c r="D182" s="118"/>
      <c r="E182" s="118"/>
      <c r="F182" s="118"/>
      <c r="G182" s="118"/>
      <c r="H182" s="118"/>
      <c r="I182" s="118"/>
      <c r="J182" s="118"/>
      <c r="K182" s="118"/>
      <c r="L182" s="118"/>
      <c r="M182" s="118"/>
    </row>
    <row r="183" spans="1:13" ht="15.6" customHeight="1" x14ac:dyDescent="0.25">
      <c r="A183" s="95"/>
      <c r="B183" s="95" t="s">
        <v>131</v>
      </c>
      <c r="C183" s="100" t="s">
        <v>74</v>
      </c>
      <c r="D183" s="101"/>
      <c r="E183" s="101"/>
      <c r="F183" s="101"/>
      <c r="G183" s="101"/>
      <c r="H183" s="101"/>
      <c r="I183" s="101"/>
      <c r="J183" s="101"/>
      <c r="K183" s="101"/>
      <c r="L183" s="101"/>
      <c r="M183" s="102"/>
    </row>
    <row r="184" spans="1:13" ht="15.75" x14ac:dyDescent="0.25">
      <c r="A184" s="95">
        <v>1</v>
      </c>
      <c r="B184" s="18" t="s">
        <v>26</v>
      </c>
      <c r="C184" s="95"/>
      <c r="D184" s="95"/>
      <c r="E184" s="95"/>
      <c r="F184" s="95"/>
      <c r="G184" s="95"/>
      <c r="H184" s="95"/>
      <c r="I184" s="95"/>
      <c r="J184" s="95"/>
      <c r="K184" s="95"/>
      <c r="L184" s="95"/>
      <c r="M184" s="95"/>
    </row>
    <row r="185" spans="1:13" ht="141.75" x14ac:dyDescent="0.25">
      <c r="A185" s="95"/>
      <c r="B185" s="96" t="s">
        <v>132</v>
      </c>
      <c r="C185" s="95" t="s">
        <v>55</v>
      </c>
      <c r="D185" s="95" t="s">
        <v>341</v>
      </c>
      <c r="E185" s="88">
        <v>19708.8</v>
      </c>
      <c r="F185" s="88">
        <v>0</v>
      </c>
      <c r="G185" s="88">
        <f>E185+F185</f>
        <v>19708.8</v>
      </c>
      <c r="H185" s="88">
        <v>19708.8</v>
      </c>
      <c r="I185" s="88">
        <v>0</v>
      </c>
      <c r="J185" s="88">
        <f>H185+I185</f>
        <v>19708.8</v>
      </c>
      <c r="K185" s="88">
        <f>H185-E185</f>
        <v>0</v>
      </c>
      <c r="L185" s="88">
        <f>I185-F185</f>
        <v>0</v>
      </c>
      <c r="M185" s="88">
        <f>K185+L185</f>
        <v>0</v>
      </c>
    </row>
    <row r="186" spans="1:13" ht="110.25" x14ac:dyDescent="0.25">
      <c r="A186" s="95"/>
      <c r="B186" s="28" t="s">
        <v>181</v>
      </c>
      <c r="C186" s="95" t="s">
        <v>84</v>
      </c>
      <c r="D186" s="95" t="s">
        <v>341</v>
      </c>
      <c r="E186" s="95">
        <v>1</v>
      </c>
      <c r="F186" s="95">
        <v>0</v>
      </c>
      <c r="G186" s="95">
        <f>E186+F186</f>
        <v>1</v>
      </c>
      <c r="H186" s="95">
        <v>1</v>
      </c>
      <c r="I186" s="95">
        <v>0</v>
      </c>
      <c r="J186" s="95">
        <f>H186+I186</f>
        <v>1</v>
      </c>
      <c r="K186" s="95">
        <v>0</v>
      </c>
      <c r="L186" s="95">
        <v>0</v>
      </c>
      <c r="M186" s="95">
        <v>0</v>
      </c>
    </row>
    <row r="187" spans="1:13" ht="34.15" customHeight="1" x14ac:dyDescent="0.25">
      <c r="A187" s="118" t="s">
        <v>342</v>
      </c>
      <c r="B187" s="118"/>
      <c r="C187" s="118"/>
      <c r="D187" s="118"/>
      <c r="E187" s="118"/>
      <c r="F187" s="118"/>
      <c r="G187" s="118"/>
      <c r="H187" s="118"/>
      <c r="I187" s="118"/>
      <c r="J187" s="118"/>
      <c r="K187" s="118"/>
      <c r="L187" s="118"/>
      <c r="M187" s="118"/>
    </row>
    <row r="188" spans="1:13" ht="15.75" x14ac:dyDescent="0.25">
      <c r="A188" s="95">
        <v>2</v>
      </c>
      <c r="B188" s="18" t="s">
        <v>27</v>
      </c>
      <c r="C188" s="95"/>
      <c r="D188" s="95"/>
      <c r="E188" s="95"/>
      <c r="F188" s="95"/>
      <c r="G188" s="95"/>
      <c r="H188" s="95"/>
      <c r="I188" s="95"/>
      <c r="J188" s="95"/>
      <c r="K188" s="95"/>
      <c r="L188" s="95"/>
      <c r="M188" s="95"/>
    </row>
    <row r="189" spans="1:13" ht="110.25" x14ac:dyDescent="0.25">
      <c r="A189" s="95"/>
      <c r="B189" s="28" t="s">
        <v>133</v>
      </c>
      <c r="C189" s="95" t="s">
        <v>57</v>
      </c>
      <c r="D189" s="95" t="s">
        <v>59</v>
      </c>
      <c r="E189" s="95">
        <v>1</v>
      </c>
      <c r="F189" s="95">
        <v>0</v>
      </c>
      <c r="G189" s="95">
        <f>E189+F189</f>
        <v>1</v>
      </c>
      <c r="H189" s="95">
        <v>1</v>
      </c>
      <c r="I189" s="95">
        <v>0</v>
      </c>
      <c r="J189" s="95">
        <f>H189+I189</f>
        <v>1</v>
      </c>
      <c r="K189" s="95">
        <v>0</v>
      </c>
      <c r="L189" s="95">
        <v>0</v>
      </c>
      <c r="M189" s="95">
        <v>0</v>
      </c>
    </row>
    <row r="190" spans="1:13" ht="36.6" customHeight="1" x14ac:dyDescent="0.25">
      <c r="A190" s="118" t="s">
        <v>342</v>
      </c>
      <c r="B190" s="118"/>
      <c r="C190" s="118"/>
      <c r="D190" s="118"/>
      <c r="E190" s="118"/>
      <c r="F190" s="118"/>
      <c r="G190" s="118"/>
      <c r="H190" s="118"/>
      <c r="I190" s="118"/>
      <c r="J190" s="118"/>
      <c r="K190" s="118"/>
      <c r="L190" s="118"/>
      <c r="M190" s="118"/>
    </row>
    <row r="191" spans="1:13" ht="31.5" x14ac:dyDescent="0.25">
      <c r="A191" s="95">
        <v>3</v>
      </c>
      <c r="B191" s="18" t="s">
        <v>28</v>
      </c>
      <c r="C191" s="95"/>
      <c r="D191" s="95"/>
      <c r="E191" s="95"/>
      <c r="F191" s="95"/>
      <c r="G191" s="95"/>
      <c r="H191" s="95"/>
      <c r="I191" s="95"/>
      <c r="J191" s="95"/>
      <c r="K191" s="95"/>
      <c r="L191" s="95"/>
      <c r="M191" s="95"/>
    </row>
    <row r="192" spans="1:13" ht="126" x14ac:dyDescent="0.25">
      <c r="A192" s="95"/>
      <c r="B192" s="22" t="s">
        <v>134</v>
      </c>
      <c r="C192" s="95" t="s">
        <v>55</v>
      </c>
      <c r="D192" s="95" t="s">
        <v>236</v>
      </c>
      <c r="E192" s="88">
        <f>E185/E186</f>
        <v>19708.8</v>
      </c>
      <c r="F192" s="88">
        <v>0</v>
      </c>
      <c r="G192" s="88">
        <f>E192+F192</f>
        <v>19708.8</v>
      </c>
      <c r="H192" s="88">
        <f>H185/H186</f>
        <v>19708.8</v>
      </c>
      <c r="I192" s="88">
        <v>0</v>
      </c>
      <c r="J192" s="88">
        <f>H192+I192</f>
        <v>19708.8</v>
      </c>
      <c r="K192" s="88">
        <f>H192-E192</f>
        <v>0</v>
      </c>
      <c r="L192" s="88">
        <f>I192-F192</f>
        <v>0</v>
      </c>
      <c r="M192" s="88">
        <f>K192+L192</f>
        <v>0</v>
      </c>
    </row>
    <row r="193" spans="1:13" ht="32.450000000000003" customHeight="1" x14ac:dyDescent="0.25">
      <c r="A193" s="118" t="s">
        <v>342</v>
      </c>
      <c r="B193" s="118"/>
      <c r="C193" s="118"/>
      <c r="D193" s="118"/>
      <c r="E193" s="118"/>
      <c r="F193" s="118"/>
      <c r="G193" s="118"/>
      <c r="H193" s="118"/>
      <c r="I193" s="118"/>
      <c r="J193" s="118"/>
      <c r="K193" s="118"/>
      <c r="L193" s="118"/>
      <c r="M193" s="118"/>
    </row>
    <row r="194" spans="1:13" ht="15.75" x14ac:dyDescent="0.25">
      <c r="A194" s="95">
        <v>4</v>
      </c>
      <c r="B194" s="18" t="s">
        <v>29</v>
      </c>
      <c r="C194" s="95"/>
      <c r="D194" s="95"/>
      <c r="E194" s="95"/>
      <c r="F194" s="95"/>
      <c r="G194" s="95"/>
      <c r="H194" s="95"/>
      <c r="I194" s="95"/>
      <c r="J194" s="95"/>
      <c r="K194" s="95"/>
      <c r="L194" s="95"/>
      <c r="M194" s="95"/>
    </row>
    <row r="195" spans="1:13" ht="141.75" x14ac:dyDescent="0.25">
      <c r="A195" s="95"/>
      <c r="B195" s="22" t="s">
        <v>135</v>
      </c>
      <c r="C195" s="95" t="s">
        <v>58</v>
      </c>
      <c r="D195" s="23" t="s">
        <v>237</v>
      </c>
      <c r="E195" s="95">
        <f>2/2*100</f>
        <v>100</v>
      </c>
      <c r="F195" s="95">
        <v>0</v>
      </c>
      <c r="G195" s="95">
        <f>E195+F195</f>
        <v>100</v>
      </c>
      <c r="H195" s="95">
        <f>2/2*100</f>
        <v>100</v>
      </c>
      <c r="I195" s="95">
        <v>0</v>
      </c>
      <c r="J195" s="95">
        <f>H195+I195</f>
        <v>100</v>
      </c>
      <c r="K195" s="95">
        <v>0</v>
      </c>
      <c r="L195" s="95">
        <v>0</v>
      </c>
      <c r="M195" s="95">
        <v>0</v>
      </c>
    </row>
    <row r="196" spans="1:13" ht="31.9" customHeight="1" x14ac:dyDescent="0.25">
      <c r="A196" s="118" t="s">
        <v>342</v>
      </c>
      <c r="B196" s="118"/>
      <c r="C196" s="118"/>
      <c r="D196" s="118"/>
      <c r="E196" s="118"/>
      <c r="F196" s="118"/>
      <c r="G196" s="118"/>
      <c r="H196" s="118"/>
      <c r="I196" s="118"/>
      <c r="J196" s="118"/>
      <c r="K196" s="118"/>
      <c r="L196" s="118"/>
      <c r="M196" s="118"/>
    </row>
    <row r="197" spans="1:13" ht="15.6" customHeight="1" x14ac:dyDescent="0.25">
      <c r="A197" s="95"/>
      <c r="B197" s="95" t="s">
        <v>136</v>
      </c>
      <c r="C197" s="100" t="s">
        <v>75</v>
      </c>
      <c r="D197" s="101"/>
      <c r="E197" s="101"/>
      <c r="F197" s="101"/>
      <c r="G197" s="101"/>
      <c r="H197" s="101"/>
      <c r="I197" s="101"/>
      <c r="J197" s="101"/>
      <c r="K197" s="101"/>
      <c r="L197" s="101"/>
      <c r="M197" s="102"/>
    </row>
    <row r="198" spans="1:13" ht="15.75" x14ac:dyDescent="0.25">
      <c r="A198" s="95">
        <v>1</v>
      </c>
      <c r="B198" s="18" t="s">
        <v>26</v>
      </c>
      <c r="C198" s="95"/>
      <c r="D198" s="95"/>
      <c r="E198" s="95"/>
      <c r="F198" s="95"/>
      <c r="G198" s="95"/>
      <c r="H198" s="95"/>
      <c r="I198" s="95"/>
      <c r="J198" s="95"/>
      <c r="K198" s="95"/>
      <c r="L198" s="95"/>
      <c r="M198" s="95"/>
    </row>
    <row r="199" spans="1:13" ht="126" x14ac:dyDescent="0.25">
      <c r="A199" s="95"/>
      <c r="B199" s="96" t="s">
        <v>137</v>
      </c>
      <c r="C199" s="95" t="s">
        <v>55</v>
      </c>
      <c r="D199" s="95" t="s">
        <v>341</v>
      </c>
      <c r="E199" s="88">
        <v>76799.399999999994</v>
      </c>
      <c r="F199" s="88">
        <v>0</v>
      </c>
      <c r="G199" s="88">
        <f>E199+F199</f>
        <v>76799.399999999994</v>
      </c>
      <c r="H199" s="88">
        <v>76799.399999999994</v>
      </c>
      <c r="I199" s="88">
        <v>0</v>
      </c>
      <c r="J199" s="88">
        <f>H199+I199</f>
        <v>76799.399999999994</v>
      </c>
      <c r="K199" s="88">
        <f>H199-E199</f>
        <v>0</v>
      </c>
      <c r="L199" s="88">
        <f>I199-F199</f>
        <v>0</v>
      </c>
      <c r="M199" s="88">
        <f>K199+L199</f>
        <v>0</v>
      </c>
    </row>
    <row r="200" spans="1:13" ht="78.75" x14ac:dyDescent="0.25">
      <c r="A200" s="95"/>
      <c r="B200" s="28" t="s">
        <v>138</v>
      </c>
      <c r="C200" s="95" t="s">
        <v>140</v>
      </c>
      <c r="D200" s="95" t="s">
        <v>341</v>
      </c>
      <c r="E200" s="95">
        <v>7463.94</v>
      </c>
      <c r="F200" s="95">
        <v>0</v>
      </c>
      <c r="G200" s="95">
        <f>E200+F200</f>
        <v>7463.94</v>
      </c>
      <c r="H200" s="95">
        <v>7463.94</v>
      </c>
      <c r="I200" s="95">
        <v>0</v>
      </c>
      <c r="J200" s="95">
        <f>H200+I200</f>
        <v>7463.94</v>
      </c>
      <c r="K200" s="88">
        <f>H200-E200</f>
        <v>0</v>
      </c>
      <c r="L200" s="88">
        <f>I200-F200</f>
        <v>0</v>
      </c>
      <c r="M200" s="88">
        <f>K200+L200</f>
        <v>0</v>
      </c>
    </row>
    <row r="201" spans="1:13" ht="33" customHeight="1" x14ac:dyDescent="0.25">
      <c r="A201" s="118" t="s">
        <v>342</v>
      </c>
      <c r="B201" s="118"/>
      <c r="C201" s="118"/>
      <c r="D201" s="118"/>
      <c r="E201" s="118"/>
      <c r="F201" s="118"/>
      <c r="G201" s="118"/>
      <c r="H201" s="118"/>
      <c r="I201" s="118"/>
      <c r="J201" s="118"/>
      <c r="K201" s="118"/>
      <c r="L201" s="118"/>
      <c r="M201" s="118"/>
    </row>
    <row r="202" spans="1:13" ht="15.75" x14ac:dyDescent="0.25">
      <c r="A202" s="95">
        <v>2</v>
      </c>
      <c r="B202" s="18" t="s">
        <v>27</v>
      </c>
      <c r="C202" s="95"/>
      <c r="D202" s="95"/>
      <c r="E202" s="95"/>
      <c r="F202" s="95"/>
      <c r="G202" s="95"/>
      <c r="H202" s="95"/>
      <c r="I202" s="95"/>
      <c r="J202" s="95"/>
      <c r="K202" s="95"/>
      <c r="L202" s="95"/>
      <c r="M202" s="95"/>
    </row>
    <row r="203" spans="1:13" ht="78.75" x14ac:dyDescent="0.25">
      <c r="A203" s="95"/>
      <c r="B203" s="28" t="s">
        <v>139</v>
      </c>
      <c r="C203" s="95" t="s">
        <v>140</v>
      </c>
      <c r="D203" s="95" t="s">
        <v>59</v>
      </c>
      <c r="E203" s="95">
        <v>7463.94</v>
      </c>
      <c r="F203" s="95">
        <v>0</v>
      </c>
      <c r="G203" s="95">
        <f>E203+F203</f>
        <v>7463.94</v>
      </c>
      <c r="H203" s="95">
        <v>7463.94</v>
      </c>
      <c r="I203" s="95">
        <v>0</v>
      </c>
      <c r="J203" s="95">
        <f>H203+I203</f>
        <v>7463.94</v>
      </c>
      <c r="K203" s="88">
        <f>H203-E203</f>
        <v>0</v>
      </c>
      <c r="L203" s="88">
        <f>I203-F203</f>
        <v>0</v>
      </c>
      <c r="M203" s="88">
        <f>K203+L203</f>
        <v>0</v>
      </c>
    </row>
    <row r="204" spans="1:13" ht="34.15" customHeight="1" x14ac:dyDescent="0.25">
      <c r="A204" s="118" t="s">
        <v>342</v>
      </c>
      <c r="B204" s="118"/>
      <c r="C204" s="118"/>
      <c r="D204" s="118"/>
      <c r="E204" s="118"/>
      <c r="F204" s="118"/>
      <c r="G204" s="118"/>
      <c r="H204" s="118"/>
      <c r="I204" s="118"/>
      <c r="J204" s="118"/>
      <c r="K204" s="118"/>
      <c r="L204" s="118"/>
      <c r="M204" s="118"/>
    </row>
    <row r="205" spans="1:13" ht="31.5" x14ac:dyDescent="0.25">
      <c r="A205" s="95">
        <v>3</v>
      </c>
      <c r="B205" s="18" t="s">
        <v>28</v>
      </c>
      <c r="C205" s="95"/>
      <c r="D205" s="95"/>
      <c r="E205" s="95"/>
      <c r="F205" s="95"/>
      <c r="G205" s="95"/>
      <c r="H205" s="95"/>
      <c r="I205" s="95"/>
      <c r="J205" s="95"/>
      <c r="K205" s="95"/>
      <c r="L205" s="95"/>
      <c r="M205" s="95"/>
    </row>
    <row r="206" spans="1:13" ht="47.25" x14ac:dyDescent="0.25">
      <c r="A206" s="95"/>
      <c r="B206" s="22" t="s">
        <v>141</v>
      </c>
      <c r="C206" s="95" t="s">
        <v>55</v>
      </c>
      <c r="D206" s="95" t="s">
        <v>238</v>
      </c>
      <c r="E206" s="88">
        <f>E199/E200</f>
        <v>10.289391393821493</v>
      </c>
      <c r="F206" s="88">
        <v>0</v>
      </c>
      <c r="G206" s="88">
        <f>E206+F206</f>
        <v>10.289391393821493</v>
      </c>
      <c r="H206" s="88">
        <f>H199/H200</f>
        <v>10.289391393821493</v>
      </c>
      <c r="I206" s="88">
        <v>0</v>
      </c>
      <c r="J206" s="88">
        <f>H206+I206</f>
        <v>10.289391393821493</v>
      </c>
      <c r="K206" s="88">
        <f>H206-E206</f>
        <v>0</v>
      </c>
      <c r="L206" s="88">
        <f>I206-F206</f>
        <v>0</v>
      </c>
      <c r="M206" s="88">
        <f>K206+L206</f>
        <v>0</v>
      </c>
    </row>
    <row r="207" spans="1:13" ht="15.75" x14ac:dyDescent="0.25">
      <c r="A207" s="95">
        <v>4</v>
      </c>
      <c r="B207" s="18" t="s">
        <v>29</v>
      </c>
      <c r="C207" s="95"/>
      <c r="D207" s="95"/>
      <c r="E207" s="95"/>
      <c r="F207" s="95"/>
      <c r="G207" s="95"/>
      <c r="H207" s="95"/>
      <c r="I207" s="95"/>
      <c r="J207" s="95"/>
      <c r="K207" s="95"/>
      <c r="L207" s="95"/>
      <c r="M207" s="95"/>
    </row>
    <row r="208" spans="1:13" ht="126" x14ac:dyDescent="0.25">
      <c r="A208" s="95"/>
      <c r="B208" s="22" t="s">
        <v>142</v>
      </c>
      <c r="C208" s="95" t="s">
        <v>58</v>
      </c>
      <c r="D208" s="23" t="s">
        <v>239</v>
      </c>
      <c r="E208" s="95">
        <f>8300/8300*100</f>
        <v>100</v>
      </c>
      <c r="F208" s="95">
        <v>0</v>
      </c>
      <c r="G208" s="95">
        <f>E208+F208</f>
        <v>100</v>
      </c>
      <c r="H208" s="95">
        <f>8300/8300*100</f>
        <v>100</v>
      </c>
      <c r="I208" s="95">
        <v>0</v>
      </c>
      <c r="J208" s="95">
        <f>H208+I208</f>
        <v>100</v>
      </c>
      <c r="K208" s="95">
        <v>0</v>
      </c>
      <c r="L208" s="95">
        <v>0</v>
      </c>
      <c r="M208" s="95">
        <v>0</v>
      </c>
    </row>
    <row r="209" spans="1:13" ht="30.6" customHeight="1" x14ac:dyDescent="0.25">
      <c r="A209" s="118" t="s">
        <v>342</v>
      </c>
      <c r="B209" s="118"/>
      <c r="C209" s="118"/>
      <c r="D209" s="118"/>
      <c r="E209" s="118"/>
      <c r="F209" s="118"/>
      <c r="G209" s="118"/>
      <c r="H209" s="118"/>
      <c r="I209" s="118"/>
      <c r="J209" s="118"/>
      <c r="K209" s="118"/>
      <c r="L209" s="118"/>
      <c r="M209" s="118"/>
    </row>
    <row r="210" spans="1:13" ht="15.6" customHeight="1" x14ac:dyDescent="0.25">
      <c r="A210" s="95"/>
      <c r="B210" s="95" t="s">
        <v>144</v>
      </c>
      <c r="C210" s="100" t="s">
        <v>76</v>
      </c>
      <c r="D210" s="101"/>
      <c r="E210" s="101"/>
      <c r="F210" s="101"/>
      <c r="G210" s="101"/>
      <c r="H210" s="101"/>
      <c r="I210" s="101"/>
      <c r="J210" s="101"/>
      <c r="K210" s="101"/>
      <c r="L210" s="101"/>
      <c r="M210" s="102"/>
    </row>
    <row r="211" spans="1:13" ht="15.75" x14ac:dyDescent="0.25">
      <c r="A211" s="95">
        <v>1</v>
      </c>
      <c r="B211" s="18" t="s">
        <v>26</v>
      </c>
      <c r="C211" s="95"/>
      <c r="D211" s="95"/>
      <c r="E211" s="95"/>
      <c r="F211" s="95"/>
      <c r="G211" s="95"/>
      <c r="H211" s="95"/>
      <c r="I211" s="95"/>
      <c r="J211" s="95"/>
      <c r="K211" s="95"/>
      <c r="L211" s="95"/>
      <c r="M211" s="95"/>
    </row>
    <row r="212" spans="1:13" ht="189" x14ac:dyDescent="0.25">
      <c r="A212" s="95"/>
      <c r="B212" s="96" t="s">
        <v>145</v>
      </c>
      <c r="C212" s="95" t="s">
        <v>55</v>
      </c>
      <c r="D212" s="95" t="s">
        <v>341</v>
      </c>
      <c r="E212" s="88">
        <v>2434.98</v>
      </c>
      <c r="F212" s="88">
        <v>0</v>
      </c>
      <c r="G212" s="88">
        <f>E212+F212</f>
        <v>2434.98</v>
      </c>
      <c r="H212" s="88">
        <v>2434.98</v>
      </c>
      <c r="I212" s="88">
        <v>0</v>
      </c>
      <c r="J212" s="88">
        <f>H212+I212</f>
        <v>2434.98</v>
      </c>
      <c r="K212" s="88">
        <f>H212-E212</f>
        <v>0</v>
      </c>
      <c r="L212" s="88">
        <f>I212-F212</f>
        <v>0</v>
      </c>
      <c r="M212" s="88">
        <f>K212+L212</f>
        <v>0</v>
      </c>
    </row>
    <row r="213" spans="1:13" ht="173.25" x14ac:dyDescent="0.25">
      <c r="A213" s="95"/>
      <c r="B213" s="28" t="s">
        <v>146</v>
      </c>
      <c r="C213" s="95" t="s">
        <v>147</v>
      </c>
      <c r="D213" s="95" t="s">
        <v>341</v>
      </c>
      <c r="E213" s="95">
        <v>6</v>
      </c>
      <c r="F213" s="95">
        <v>0</v>
      </c>
      <c r="G213" s="95">
        <f>E213+F213</f>
        <v>6</v>
      </c>
      <c r="H213" s="95">
        <v>6</v>
      </c>
      <c r="I213" s="95">
        <v>0</v>
      </c>
      <c r="J213" s="95">
        <f>H213+I213</f>
        <v>6</v>
      </c>
      <c r="K213" s="95">
        <v>0</v>
      </c>
      <c r="L213" s="95">
        <v>0</v>
      </c>
      <c r="M213" s="95">
        <v>0</v>
      </c>
    </row>
    <row r="214" spans="1:13" ht="32.450000000000003" customHeight="1" x14ac:dyDescent="0.25">
      <c r="A214" s="118" t="s">
        <v>342</v>
      </c>
      <c r="B214" s="118"/>
      <c r="C214" s="118"/>
      <c r="D214" s="118"/>
      <c r="E214" s="118"/>
      <c r="F214" s="118"/>
      <c r="G214" s="118"/>
      <c r="H214" s="118"/>
      <c r="I214" s="118"/>
      <c r="J214" s="118"/>
      <c r="K214" s="118"/>
      <c r="L214" s="118"/>
      <c r="M214" s="118"/>
    </row>
    <row r="215" spans="1:13" ht="15.75" x14ac:dyDescent="0.25">
      <c r="A215" s="95">
        <v>2</v>
      </c>
      <c r="B215" s="18" t="s">
        <v>27</v>
      </c>
      <c r="C215" s="95"/>
      <c r="D215" s="95"/>
      <c r="E215" s="95"/>
      <c r="F215" s="95"/>
      <c r="G215" s="95"/>
      <c r="H215" s="95"/>
      <c r="I215" s="95"/>
      <c r="J215" s="95"/>
      <c r="K215" s="95"/>
      <c r="L215" s="95"/>
      <c r="M215" s="95"/>
    </row>
    <row r="216" spans="1:13" ht="173.25" x14ac:dyDescent="0.25">
      <c r="A216" s="95"/>
      <c r="B216" s="28" t="s">
        <v>153</v>
      </c>
      <c r="C216" s="95" t="s">
        <v>147</v>
      </c>
      <c r="D216" s="95" t="s">
        <v>59</v>
      </c>
      <c r="E216" s="95">
        <v>6</v>
      </c>
      <c r="F216" s="95">
        <v>0</v>
      </c>
      <c r="G216" s="95">
        <f>E216+F216</f>
        <v>6</v>
      </c>
      <c r="H216" s="95">
        <v>6</v>
      </c>
      <c r="I216" s="95">
        <v>0</v>
      </c>
      <c r="J216" s="95">
        <f>H216+I216</f>
        <v>6</v>
      </c>
      <c r="K216" s="95">
        <v>0</v>
      </c>
      <c r="L216" s="95">
        <v>0</v>
      </c>
      <c r="M216" s="95">
        <v>0</v>
      </c>
    </row>
    <row r="217" spans="1:13" ht="31.5" x14ac:dyDescent="0.25">
      <c r="A217" s="95">
        <v>3</v>
      </c>
      <c r="B217" s="18" t="s">
        <v>28</v>
      </c>
      <c r="C217" s="95"/>
      <c r="D217" s="95"/>
      <c r="E217" s="95"/>
      <c r="F217" s="95"/>
      <c r="G217" s="95"/>
      <c r="H217" s="95"/>
      <c r="I217" s="95"/>
      <c r="J217" s="95"/>
      <c r="K217" s="95"/>
      <c r="L217" s="95"/>
      <c r="M217" s="95"/>
    </row>
    <row r="218" spans="1:13" ht="141.75" x14ac:dyDescent="0.25">
      <c r="A218" s="95"/>
      <c r="B218" s="22" t="s">
        <v>148</v>
      </c>
      <c r="C218" s="95" t="s">
        <v>55</v>
      </c>
      <c r="D218" s="95" t="s">
        <v>360</v>
      </c>
      <c r="E218" s="88">
        <f>E212/E213</f>
        <v>405.83</v>
      </c>
      <c r="F218" s="88">
        <v>0</v>
      </c>
      <c r="G218" s="88">
        <f>E218+F218</f>
        <v>405.83</v>
      </c>
      <c r="H218" s="88">
        <f>H212/H213</f>
        <v>405.83</v>
      </c>
      <c r="I218" s="88">
        <v>0</v>
      </c>
      <c r="J218" s="88">
        <f>H218+I218</f>
        <v>405.83</v>
      </c>
      <c r="K218" s="88">
        <f>H218-E218</f>
        <v>0</v>
      </c>
      <c r="L218" s="88">
        <f>I218-F218</f>
        <v>0</v>
      </c>
      <c r="M218" s="88">
        <f>K218+L218</f>
        <v>0</v>
      </c>
    </row>
    <row r="219" spans="1:13" ht="36.6" customHeight="1" x14ac:dyDescent="0.25">
      <c r="A219" s="118" t="s">
        <v>342</v>
      </c>
      <c r="B219" s="118"/>
      <c r="C219" s="118"/>
      <c r="D219" s="118"/>
      <c r="E219" s="118"/>
      <c r="F219" s="118"/>
      <c r="G219" s="118"/>
      <c r="H219" s="118"/>
      <c r="I219" s="118"/>
      <c r="J219" s="118"/>
      <c r="K219" s="118"/>
      <c r="L219" s="118"/>
      <c r="M219" s="118"/>
    </row>
    <row r="220" spans="1:13" ht="15.75" x14ac:dyDescent="0.25">
      <c r="A220" s="95">
        <v>4</v>
      </c>
      <c r="B220" s="18" t="s">
        <v>29</v>
      </c>
      <c r="C220" s="95"/>
      <c r="D220" s="95"/>
      <c r="E220" s="95"/>
      <c r="F220" s="95"/>
      <c r="G220" s="95"/>
      <c r="H220" s="95"/>
      <c r="I220" s="95"/>
      <c r="J220" s="95"/>
      <c r="K220" s="95"/>
      <c r="L220" s="95"/>
      <c r="M220" s="95"/>
    </row>
    <row r="221" spans="1:13" ht="283.5" x14ac:dyDescent="0.25">
      <c r="A221" s="95"/>
      <c r="B221" s="22" t="s">
        <v>149</v>
      </c>
      <c r="C221" s="95" t="s">
        <v>58</v>
      </c>
      <c r="D221" s="23" t="s">
        <v>150</v>
      </c>
      <c r="E221" s="95">
        <f>4/4*100</f>
        <v>100</v>
      </c>
      <c r="F221" s="95">
        <v>0</v>
      </c>
      <c r="G221" s="95">
        <f>E221+F221</f>
        <v>100</v>
      </c>
      <c r="H221" s="95">
        <f>4/4*100</f>
        <v>100</v>
      </c>
      <c r="I221" s="95">
        <v>0</v>
      </c>
      <c r="J221" s="95">
        <f>H221+I221</f>
        <v>100</v>
      </c>
      <c r="K221" s="95">
        <v>0</v>
      </c>
      <c r="L221" s="95">
        <v>0</v>
      </c>
      <c r="M221" s="95">
        <v>0</v>
      </c>
    </row>
    <row r="222" spans="1:13" ht="30.6" customHeight="1" x14ac:dyDescent="0.25">
      <c r="A222" s="118" t="s">
        <v>342</v>
      </c>
      <c r="B222" s="118"/>
      <c r="C222" s="118"/>
      <c r="D222" s="118"/>
      <c r="E222" s="118"/>
      <c r="F222" s="118"/>
      <c r="G222" s="118"/>
      <c r="H222" s="118"/>
      <c r="I222" s="118"/>
      <c r="J222" s="118"/>
      <c r="K222" s="118"/>
      <c r="L222" s="118"/>
      <c r="M222" s="118"/>
    </row>
    <row r="223" spans="1:13" ht="15.6" customHeight="1" x14ac:dyDescent="0.25">
      <c r="A223" s="95"/>
      <c r="B223" s="95" t="s">
        <v>151</v>
      </c>
      <c r="C223" s="100" t="s">
        <v>155</v>
      </c>
      <c r="D223" s="101"/>
      <c r="E223" s="101"/>
      <c r="F223" s="101"/>
      <c r="G223" s="101"/>
      <c r="H223" s="101"/>
      <c r="I223" s="101"/>
      <c r="J223" s="101"/>
      <c r="K223" s="101"/>
      <c r="L223" s="101"/>
      <c r="M223" s="102"/>
    </row>
    <row r="224" spans="1:13" ht="15.75" x14ac:dyDescent="0.25">
      <c r="A224" s="95">
        <v>1</v>
      </c>
      <c r="B224" s="18" t="s">
        <v>26</v>
      </c>
      <c r="C224" s="95"/>
      <c r="D224" s="95"/>
      <c r="E224" s="95"/>
      <c r="F224" s="95"/>
      <c r="G224" s="95"/>
      <c r="H224" s="95"/>
      <c r="I224" s="95"/>
      <c r="J224" s="95"/>
      <c r="K224" s="95"/>
      <c r="L224" s="95"/>
      <c r="M224" s="95"/>
    </row>
    <row r="225" spans="1:13" ht="94.5" x14ac:dyDescent="0.25">
      <c r="A225" s="95"/>
      <c r="B225" s="96" t="s">
        <v>154</v>
      </c>
      <c r="C225" s="95" t="s">
        <v>55</v>
      </c>
      <c r="D225" s="95" t="s">
        <v>81</v>
      </c>
      <c r="E225" s="88">
        <v>91945</v>
      </c>
      <c r="F225" s="88">
        <v>0</v>
      </c>
      <c r="G225" s="88">
        <f>E225+F225</f>
        <v>91945</v>
      </c>
      <c r="H225" s="88">
        <v>91945</v>
      </c>
      <c r="I225" s="88">
        <v>0</v>
      </c>
      <c r="J225" s="88">
        <f>H225+I225</f>
        <v>91945</v>
      </c>
      <c r="K225" s="88">
        <f>H225-E225</f>
        <v>0</v>
      </c>
      <c r="L225" s="88">
        <f>I225-F225</f>
        <v>0</v>
      </c>
      <c r="M225" s="88">
        <f>K225+L225</f>
        <v>0</v>
      </c>
    </row>
    <row r="226" spans="1:13" ht="94.5" x14ac:dyDescent="0.25">
      <c r="A226" s="95"/>
      <c r="B226" s="28" t="s">
        <v>156</v>
      </c>
      <c r="C226" s="95" t="s">
        <v>84</v>
      </c>
      <c r="D226" s="95" t="s">
        <v>85</v>
      </c>
      <c r="E226" s="95">
        <v>21</v>
      </c>
      <c r="F226" s="95">
        <v>0</v>
      </c>
      <c r="G226" s="95">
        <f>E226+F226</f>
        <v>21</v>
      </c>
      <c r="H226" s="95">
        <v>21</v>
      </c>
      <c r="I226" s="95">
        <v>0</v>
      </c>
      <c r="J226" s="95">
        <f>H226+I226</f>
        <v>21</v>
      </c>
      <c r="K226" s="95">
        <v>0</v>
      </c>
      <c r="L226" s="95">
        <v>0</v>
      </c>
      <c r="M226" s="95">
        <v>0</v>
      </c>
    </row>
    <row r="227" spans="1:13" ht="30.6" customHeight="1" x14ac:dyDescent="0.25">
      <c r="A227" s="118" t="s">
        <v>342</v>
      </c>
      <c r="B227" s="118"/>
      <c r="C227" s="118"/>
      <c r="D227" s="118"/>
      <c r="E227" s="118"/>
      <c r="F227" s="118"/>
      <c r="G227" s="118"/>
      <c r="H227" s="118"/>
      <c r="I227" s="118"/>
      <c r="J227" s="118"/>
      <c r="K227" s="118"/>
      <c r="L227" s="118"/>
      <c r="M227" s="118"/>
    </row>
    <row r="228" spans="1:13" ht="15.75" x14ac:dyDescent="0.25">
      <c r="A228" s="95">
        <v>2</v>
      </c>
      <c r="B228" s="18" t="s">
        <v>27</v>
      </c>
      <c r="C228" s="95"/>
      <c r="D228" s="95"/>
      <c r="E228" s="95"/>
      <c r="F228" s="95"/>
      <c r="G228" s="95"/>
      <c r="H228" s="95"/>
      <c r="I228" s="95"/>
      <c r="J228" s="95"/>
      <c r="K228" s="95"/>
      <c r="L228" s="95"/>
      <c r="M228" s="95"/>
    </row>
    <row r="229" spans="1:13" ht="94.5" x14ac:dyDescent="0.25">
      <c r="A229" s="95"/>
      <c r="B229" s="28" t="s">
        <v>157</v>
      </c>
      <c r="C229" s="95" t="s">
        <v>84</v>
      </c>
      <c r="D229" s="95" t="s">
        <v>59</v>
      </c>
      <c r="E229" s="95">
        <v>21</v>
      </c>
      <c r="F229" s="95">
        <v>0</v>
      </c>
      <c r="G229" s="95">
        <f>E229+F229</f>
        <v>21</v>
      </c>
      <c r="H229" s="95">
        <v>21</v>
      </c>
      <c r="I229" s="95">
        <v>0</v>
      </c>
      <c r="J229" s="95">
        <f>H229+I229</f>
        <v>21</v>
      </c>
      <c r="K229" s="95">
        <v>0</v>
      </c>
      <c r="L229" s="95">
        <v>0</v>
      </c>
      <c r="M229" s="95">
        <v>0</v>
      </c>
    </row>
    <row r="230" spans="1:13" ht="34.15" customHeight="1" x14ac:dyDescent="0.25">
      <c r="A230" s="118" t="s">
        <v>342</v>
      </c>
      <c r="B230" s="118"/>
      <c r="C230" s="118"/>
      <c r="D230" s="118"/>
      <c r="E230" s="118"/>
      <c r="F230" s="118"/>
      <c r="G230" s="118"/>
      <c r="H230" s="118"/>
      <c r="I230" s="118"/>
      <c r="J230" s="118"/>
      <c r="K230" s="118"/>
      <c r="L230" s="118"/>
      <c r="M230" s="118"/>
    </row>
    <row r="231" spans="1:13" ht="31.5" x14ac:dyDescent="0.25">
      <c r="A231" s="95">
        <v>3</v>
      </c>
      <c r="B231" s="18" t="s">
        <v>28</v>
      </c>
      <c r="C231" s="95"/>
      <c r="D231" s="95"/>
      <c r="E231" s="95"/>
      <c r="F231" s="95"/>
      <c r="G231" s="95"/>
      <c r="H231" s="95"/>
      <c r="I231" s="95"/>
      <c r="J231" s="95"/>
      <c r="K231" s="95"/>
      <c r="L231" s="95"/>
      <c r="M231" s="95"/>
    </row>
    <row r="232" spans="1:13" ht="63" x14ac:dyDescent="0.25">
      <c r="A232" s="95"/>
      <c r="B232" s="22" t="s">
        <v>158</v>
      </c>
      <c r="C232" s="95" t="s">
        <v>55</v>
      </c>
      <c r="D232" s="95" t="s">
        <v>240</v>
      </c>
      <c r="E232" s="88">
        <f>E225/E226</f>
        <v>4378.333333333333</v>
      </c>
      <c r="F232" s="88">
        <v>0</v>
      </c>
      <c r="G232" s="88">
        <f>E232+F232</f>
        <v>4378.333333333333</v>
      </c>
      <c r="H232" s="88">
        <f>H225/H226</f>
        <v>4378.333333333333</v>
      </c>
      <c r="I232" s="88">
        <v>0</v>
      </c>
      <c r="J232" s="88">
        <f>H232+I232</f>
        <v>4378.333333333333</v>
      </c>
      <c r="K232" s="88">
        <f>H232-E232</f>
        <v>0</v>
      </c>
      <c r="L232" s="88">
        <f>I232-F232</f>
        <v>0</v>
      </c>
      <c r="M232" s="88">
        <f>K232+L232</f>
        <v>0</v>
      </c>
    </row>
    <row r="233" spans="1:13" ht="32.450000000000003" customHeight="1" x14ac:dyDescent="0.25">
      <c r="A233" s="118" t="s">
        <v>342</v>
      </c>
      <c r="B233" s="118"/>
      <c r="C233" s="118"/>
      <c r="D233" s="118"/>
      <c r="E233" s="118"/>
      <c r="F233" s="118"/>
      <c r="G233" s="118"/>
      <c r="H233" s="118"/>
      <c r="I233" s="118"/>
      <c r="J233" s="118"/>
      <c r="K233" s="118"/>
      <c r="L233" s="118"/>
      <c r="M233" s="118"/>
    </row>
    <row r="234" spans="1:13" ht="15.75" x14ac:dyDescent="0.25">
      <c r="A234" s="95">
        <v>4</v>
      </c>
      <c r="B234" s="18" t="s">
        <v>29</v>
      </c>
      <c r="C234" s="95"/>
      <c r="D234" s="95"/>
      <c r="E234" s="95"/>
      <c r="F234" s="95"/>
      <c r="G234" s="95"/>
      <c r="H234" s="95"/>
      <c r="I234" s="95"/>
      <c r="J234" s="95"/>
      <c r="K234" s="95"/>
      <c r="L234" s="95"/>
      <c r="M234" s="95"/>
    </row>
    <row r="235" spans="1:13" ht="110.25" x14ac:dyDescent="0.25">
      <c r="A235" s="95"/>
      <c r="B235" s="22" t="s">
        <v>159</v>
      </c>
      <c r="C235" s="95" t="s">
        <v>58</v>
      </c>
      <c r="D235" s="23" t="s">
        <v>241</v>
      </c>
      <c r="E235" s="95">
        <f>50/50*100</f>
        <v>100</v>
      </c>
      <c r="F235" s="95">
        <v>0</v>
      </c>
      <c r="G235" s="95">
        <f>E235+F235</f>
        <v>100</v>
      </c>
      <c r="H235" s="95">
        <f>50/50*100</f>
        <v>100</v>
      </c>
      <c r="I235" s="95">
        <v>0</v>
      </c>
      <c r="J235" s="95">
        <f>H235+I235</f>
        <v>100</v>
      </c>
      <c r="K235" s="95">
        <v>0</v>
      </c>
      <c r="L235" s="95">
        <v>0</v>
      </c>
      <c r="M235" s="95">
        <v>0</v>
      </c>
    </row>
    <row r="236" spans="1:13" ht="31.15" customHeight="1" x14ac:dyDescent="0.25">
      <c r="A236" s="118" t="s">
        <v>342</v>
      </c>
      <c r="B236" s="118"/>
      <c r="C236" s="118"/>
      <c r="D236" s="118"/>
      <c r="E236" s="118"/>
      <c r="F236" s="118"/>
      <c r="G236" s="118"/>
      <c r="H236" s="118"/>
      <c r="I236" s="118"/>
      <c r="J236" s="118"/>
      <c r="K236" s="118"/>
      <c r="L236" s="118"/>
      <c r="M236" s="118"/>
    </row>
    <row r="237" spans="1:13" ht="15.6" customHeight="1" x14ac:dyDescent="0.25">
      <c r="A237" s="95"/>
      <c r="B237" s="95" t="s">
        <v>152</v>
      </c>
      <c r="C237" s="100" t="s">
        <v>78</v>
      </c>
      <c r="D237" s="101"/>
      <c r="E237" s="101"/>
      <c r="F237" s="101"/>
      <c r="G237" s="101"/>
      <c r="H237" s="101"/>
      <c r="I237" s="101"/>
      <c r="J237" s="101"/>
      <c r="K237" s="101"/>
      <c r="L237" s="101"/>
      <c r="M237" s="102"/>
    </row>
    <row r="238" spans="1:13" ht="15.75" x14ac:dyDescent="0.25">
      <c r="A238" s="95">
        <v>1</v>
      </c>
      <c r="B238" s="18" t="s">
        <v>26</v>
      </c>
      <c r="C238" s="95"/>
      <c r="D238" s="95"/>
      <c r="E238" s="95"/>
      <c r="F238" s="95"/>
      <c r="G238" s="95"/>
      <c r="H238" s="95"/>
      <c r="I238" s="95"/>
      <c r="J238" s="95"/>
      <c r="K238" s="95"/>
      <c r="L238" s="95"/>
      <c r="M238" s="95"/>
    </row>
    <row r="239" spans="1:13" ht="126" x14ac:dyDescent="0.25">
      <c r="A239" s="95"/>
      <c r="B239" s="96" t="s">
        <v>160</v>
      </c>
      <c r="C239" s="95" t="s">
        <v>55</v>
      </c>
      <c r="D239" s="95" t="s">
        <v>341</v>
      </c>
      <c r="E239" s="88">
        <v>51499.8</v>
      </c>
      <c r="F239" s="88">
        <v>0</v>
      </c>
      <c r="G239" s="88">
        <f>E239+F239</f>
        <v>51499.8</v>
      </c>
      <c r="H239" s="88">
        <v>51499.8</v>
      </c>
      <c r="I239" s="88">
        <v>0</v>
      </c>
      <c r="J239" s="88">
        <f>H239+I239</f>
        <v>51499.8</v>
      </c>
      <c r="K239" s="88">
        <f>H239-E239</f>
        <v>0</v>
      </c>
      <c r="L239" s="88">
        <f>I239-F239</f>
        <v>0</v>
      </c>
      <c r="M239" s="88">
        <f>K239+L239</f>
        <v>0</v>
      </c>
    </row>
    <row r="240" spans="1:13" ht="94.5" x14ac:dyDescent="0.25">
      <c r="A240" s="95"/>
      <c r="B240" s="28" t="s">
        <v>163</v>
      </c>
      <c r="C240" s="95" t="s">
        <v>57</v>
      </c>
      <c r="D240" s="95" t="s">
        <v>341</v>
      </c>
      <c r="E240" s="95">
        <v>35</v>
      </c>
      <c r="F240" s="95">
        <v>0</v>
      </c>
      <c r="G240" s="95">
        <f>E240+F240</f>
        <v>35</v>
      </c>
      <c r="H240" s="95">
        <v>35</v>
      </c>
      <c r="I240" s="95">
        <v>0</v>
      </c>
      <c r="J240" s="95">
        <f>H240+I240</f>
        <v>35</v>
      </c>
      <c r="K240" s="95">
        <v>0</v>
      </c>
      <c r="L240" s="95">
        <v>0</v>
      </c>
      <c r="M240" s="95">
        <v>0</v>
      </c>
    </row>
    <row r="241" spans="1:13" ht="29.45" customHeight="1" x14ac:dyDescent="0.25">
      <c r="A241" s="133" t="s">
        <v>343</v>
      </c>
      <c r="B241" s="134"/>
      <c r="C241" s="134"/>
      <c r="D241" s="134"/>
      <c r="E241" s="134"/>
      <c r="F241" s="134"/>
      <c r="G241" s="134"/>
      <c r="H241" s="134"/>
      <c r="I241" s="134"/>
      <c r="J241" s="134"/>
      <c r="K241" s="134"/>
      <c r="L241" s="134"/>
      <c r="M241" s="135"/>
    </row>
    <row r="242" spans="1:13" ht="15.75" x14ac:dyDescent="0.25">
      <c r="A242" s="95">
        <v>2</v>
      </c>
      <c r="B242" s="18" t="s">
        <v>27</v>
      </c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</row>
    <row r="243" spans="1:13" ht="63" x14ac:dyDescent="0.25">
      <c r="A243" s="95"/>
      <c r="B243" s="28" t="s">
        <v>161</v>
      </c>
      <c r="C243" s="95" t="s">
        <v>162</v>
      </c>
      <c r="D243" s="95" t="s">
        <v>59</v>
      </c>
      <c r="E243" s="95">
        <v>108</v>
      </c>
      <c r="F243" s="95">
        <v>0</v>
      </c>
      <c r="G243" s="95">
        <f>E243+F243</f>
        <v>108</v>
      </c>
      <c r="H243" s="95">
        <v>108</v>
      </c>
      <c r="I243" s="95">
        <v>0</v>
      </c>
      <c r="J243" s="95">
        <f>H243+I243</f>
        <v>108</v>
      </c>
      <c r="K243" s="95">
        <v>0</v>
      </c>
      <c r="L243" s="95">
        <v>0</v>
      </c>
      <c r="M243" s="95">
        <v>0</v>
      </c>
    </row>
    <row r="244" spans="1:13" ht="35.450000000000003" customHeight="1" x14ac:dyDescent="0.25">
      <c r="A244" s="118" t="s">
        <v>342</v>
      </c>
      <c r="B244" s="118"/>
      <c r="C244" s="118"/>
      <c r="D244" s="118"/>
      <c r="E244" s="118"/>
      <c r="F244" s="118"/>
      <c r="G244" s="118"/>
      <c r="H244" s="118"/>
      <c r="I244" s="118"/>
      <c r="J244" s="118"/>
      <c r="K244" s="118"/>
      <c r="L244" s="118"/>
      <c r="M244" s="118"/>
    </row>
    <row r="245" spans="1:13" ht="31.5" x14ac:dyDescent="0.25">
      <c r="A245" s="95">
        <v>3</v>
      </c>
      <c r="B245" s="18" t="s">
        <v>28</v>
      </c>
      <c r="C245" s="95"/>
      <c r="D245" s="95"/>
      <c r="E245" s="95"/>
      <c r="F245" s="95"/>
      <c r="G245" s="95"/>
      <c r="H245" s="95"/>
      <c r="I245" s="95"/>
      <c r="J245" s="95"/>
      <c r="K245" s="95"/>
      <c r="L245" s="95"/>
      <c r="M245" s="95"/>
    </row>
    <row r="246" spans="1:13" ht="47.25" x14ac:dyDescent="0.25">
      <c r="A246" s="95"/>
      <c r="B246" s="22" t="s">
        <v>164</v>
      </c>
      <c r="C246" s="95" t="s">
        <v>55</v>
      </c>
      <c r="D246" s="95" t="s">
        <v>242</v>
      </c>
      <c r="E246" s="88">
        <f>E239/E243</f>
        <v>476.85</v>
      </c>
      <c r="F246" s="88">
        <v>0</v>
      </c>
      <c r="G246" s="88">
        <f>E246+F246</f>
        <v>476.85</v>
      </c>
      <c r="H246" s="88">
        <f>H239/H243</f>
        <v>476.85</v>
      </c>
      <c r="I246" s="88">
        <v>0</v>
      </c>
      <c r="J246" s="88">
        <f>H246+I246</f>
        <v>476.85</v>
      </c>
      <c r="K246" s="88">
        <f>H246-E246</f>
        <v>0</v>
      </c>
      <c r="L246" s="88">
        <f>I246-F246</f>
        <v>0</v>
      </c>
      <c r="M246" s="88">
        <f>K246+L246</f>
        <v>0</v>
      </c>
    </row>
    <row r="247" spans="1:13" ht="31.15" customHeight="1" x14ac:dyDescent="0.25">
      <c r="A247" s="118" t="s">
        <v>342</v>
      </c>
      <c r="B247" s="118"/>
      <c r="C247" s="118"/>
      <c r="D247" s="118"/>
      <c r="E247" s="118"/>
      <c r="F247" s="118"/>
      <c r="G247" s="118"/>
      <c r="H247" s="118"/>
      <c r="I247" s="118"/>
      <c r="J247" s="118"/>
      <c r="K247" s="118"/>
      <c r="L247" s="118"/>
      <c r="M247" s="118"/>
    </row>
    <row r="248" spans="1:13" ht="15.75" x14ac:dyDescent="0.25">
      <c r="A248" s="95">
        <v>4</v>
      </c>
      <c r="B248" s="18" t="s">
        <v>29</v>
      </c>
      <c r="C248" s="95"/>
      <c r="D248" s="95"/>
      <c r="E248" s="95"/>
      <c r="F248" s="95"/>
      <c r="G248" s="95"/>
      <c r="H248" s="95"/>
      <c r="I248" s="95"/>
      <c r="J248" s="95"/>
      <c r="K248" s="95"/>
      <c r="L248" s="95"/>
      <c r="M248" s="95"/>
    </row>
    <row r="249" spans="1:13" ht="141.75" x14ac:dyDescent="0.25">
      <c r="A249" s="95"/>
      <c r="B249" s="22" t="s">
        <v>165</v>
      </c>
      <c r="C249" s="95" t="s">
        <v>58</v>
      </c>
      <c r="D249" s="23" t="s">
        <v>243</v>
      </c>
      <c r="E249" s="95">
        <f>10/10*100</f>
        <v>100</v>
      </c>
      <c r="F249" s="95">
        <v>0</v>
      </c>
      <c r="G249" s="95">
        <f>E249+F249</f>
        <v>100</v>
      </c>
      <c r="H249" s="95">
        <f>10/10*100</f>
        <v>100</v>
      </c>
      <c r="I249" s="95">
        <v>0</v>
      </c>
      <c r="J249" s="95">
        <f>H249+I249</f>
        <v>100</v>
      </c>
      <c r="K249" s="95">
        <v>0</v>
      </c>
      <c r="L249" s="95">
        <v>0</v>
      </c>
      <c r="M249" s="95">
        <v>0</v>
      </c>
    </row>
    <row r="250" spans="1:13" ht="30.6" customHeight="1" x14ac:dyDescent="0.25">
      <c r="A250" s="118" t="s">
        <v>342</v>
      </c>
      <c r="B250" s="118"/>
      <c r="C250" s="118"/>
      <c r="D250" s="118"/>
      <c r="E250" s="118"/>
      <c r="F250" s="118"/>
      <c r="G250" s="118"/>
      <c r="H250" s="118"/>
      <c r="I250" s="118"/>
      <c r="J250" s="118"/>
      <c r="K250" s="118"/>
      <c r="L250" s="118"/>
      <c r="M250" s="118"/>
    </row>
    <row r="251" spans="1:13" ht="15.6" customHeight="1" x14ac:dyDescent="0.25">
      <c r="A251" s="95"/>
      <c r="B251" s="95" t="s">
        <v>166</v>
      </c>
      <c r="C251" s="100" t="s">
        <v>79</v>
      </c>
      <c r="D251" s="101"/>
      <c r="E251" s="101"/>
      <c r="F251" s="101"/>
      <c r="G251" s="101"/>
      <c r="H251" s="101"/>
      <c r="I251" s="101"/>
      <c r="J251" s="101"/>
      <c r="K251" s="101"/>
      <c r="L251" s="101"/>
      <c r="M251" s="102"/>
    </row>
    <row r="252" spans="1:13" ht="15.75" x14ac:dyDescent="0.25">
      <c r="A252" s="95">
        <v>1</v>
      </c>
      <c r="B252" s="18" t="s">
        <v>26</v>
      </c>
      <c r="C252" s="95"/>
      <c r="D252" s="95"/>
      <c r="E252" s="95"/>
      <c r="F252" s="95"/>
      <c r="G252" s="95"/>
      <c r="H252" s="95"/>
      <c r="I252" s="95"/>
      <c r="J252" s="95"/>
      <c r="K252" s="95"/>
      <c r="L252" s="95"/>
      <c r="M252" s="95"/>
    </row>
    <row r="253" spans="1:13" ht="126" x14ac:dyDescent="0.25">
      <c r="A253" s="95"/>
      <c r="B253" s="96" t="s">
        <v>167</v>
      </c>
      <c r="C253" s="95" t="s">
        <v>55</v>
      </c>
      <c r="D253" s="95" t="s">
        <v>341</v>
      </c>
      <c r="E253" s="88">
        <v>0</v>
      </c>
      <c r="F253" s="88">
        <v>7020</v>
      </c>
      <c r="G253" s="88">
        <f>E253+F253</f>
        <v>7020</v>
      </c>
      <c r="H253" s="88">
        <v>0</v>
      </c>
      <c r="I253" s="88">
        <v>0</v>
      </c>
      <c r="J253" s="88">
        <f>H253+I253</f>
        <v>0</v>
      </c>
      <c r="K253" s="88">
        <f>H253-E253</f>
        <v>0</v>
      </c>
      <c r="L253" s="88">
        <f>I253-F253</f>
        <v>-7020</v>
      </c>
      <c r="M253" s="88">
        <f>K253+L253</f>
        <v>-7020</v>
      </c>
    </row>
    <row r="254" spans="1:13" ht="141.75" x14ac:dyDescent="0.25">
      <c r="A254" s="95"/>
      <c r="B254" s="28" t="s">
        <v>175</v>
      </c>
      <c r="C254" s="95" t="s">
        <v>57</v>
      </c>
      <c r="D254" s="95" t="s">
        <v>341</v>
      </c>
      <c r="E254" s="95">
        <v>0</v>
      </c>
      <c r="F254" s="95">
        <v>1</v>
      </c>
      <c r="G254" s="95">
        <f>E254+F254</f>
        <v>1</v>
      </c>
      <c r="H254" s="95">
        <v>0</v>
      </c>
      <c r="I254" s="95">
        <v>0</v>
      </c>
      <c r="J254" s="95">
        <v>0</v>
      </c>
      <c r="K254" s="95">
        <v>0</v>
      </c>
      <c r="L254" s="95">
        <f>I254-F254</f>
        <v>-1</v>
      </c>
      <c r="M254" s="95">
        <f>K254+L254</f>
        <v>-1</v>
      </c>
    </row>
    <row r="255" spans="1:13" ht="62.45" customHeight="1" x14ac:dyDescent="0.25">
      <c r="A255" s="136" t="s">
        <v>348</v>
      </c>
      <c r="B255" s="136"/>
      <c r="C255" s="136"/>
      <c r="D255" s="136"/>
      <c r="E255" s="136"/>
      <c r="F255" s="136"/>
      <c r="G255" s="136"/>
      <c r="H255" s="136"/>
      <c r="I255" s="136"/>
      <c r="J255" s="136"/>
      <c r="K255" s="136"/>
      <c r="L255" s="136"/>
      <c r="M255" s="136"/>
    </row>
    <row r="256" spans="1:13" ht="15.75" x14ac:dyDescent="0.25">
      <c r="A256" s="95">
        <v>2</v>
      </c>
      <c r="B256" s="18" t="s">
        <v>27</v>
      </c>
      <c r="C256" s="95"/>
      <c r="D256" s="95"/>
      <c r="E256" s="95"/>
      <c r="F256" s="95"/>
      <c r="G256" s="95"/>
      <c r="H256" s="95"/>
      <c r="I256" s="95"/>
      <c r="J256" s="95"/>
      <c r="K256" s="95"/>
      <c r="L256" s="95"/>
      <c r="M256" s="95"/>
    </row>
    <row r="257" spans="1:13" ht="141.75" x14ac:dyDescent="0.25">
      <c r="A257" s="95"/>
      <c r="B257" s="28" t="s">
        <v>176</v>
      </c>
      <c r="C257" s="95" t="s">
        <v>57</v>
      </c>
      <c r="D257" s="95" t="s">
        <v>59</v>
      </c>
      <c r="E257" s="95">
        <v>0</v>
      </c>
      <c r="F257" s="95">
        <v>1</v>
      </c>
      <c r="G257" s="95">
        <f>E257+F257</f>
        <v>1</v>
      </c>
      <c r="H257" s="95">
        <v>0</v>
      </c>
      <c r="I257" s="95">
        <v>0</v>
      </c>
      <c r="J257" s="95">
        <v>0</v>
      </c>
      <c r="K257" s="95">
        <v>0</v>
      </c>
      <c r="L257" s="95">
        <f>I257-F257</f>
        <v>-1</v>
      </c>
      <c r="M257" s="95">
        <f>K257+L257</f>
        <v>-1</v>
      </c>
    </row>
    <row r="258" spans="1:13" ht="58.9" customHeight="1" x14ac:dyDescent="0.25">
      <c r="A258" s="137" t="s">
        <v>347</v>
      </c>
      <c r="B258" s="137"/>
      <c r="C258" s="137"/>
      <c r="D258" s="137"/>
      <c r="E258" s="137"/>
      <c r="F258" s="137"/>
      <c r="G258" s="137"/>
      <c r="H258" s="137"/>
      <c r="I258" s="137"/>
      <c r="J258" s="137"/>
      <c r="K258" s="137"/>
      <c r="L258" s="137"/>
      <c r="M258" s="137"/>
    </row>
    <row r="259" spans="1:13" ht="31.5" x14ac:dyDescent="0.25">
      <c r="A259" s="95">
        <v>3</v>
      </c>
      <c r="B259" s="18" t="s">
        <v>28</v>
      </c>
      <c r="C259" s="95"/>
      <c r="D259" s="95"/>
      <c r="E259" s="95"/>
      <c r="F259" s="95"/>
      <c r="G259" s="95"/>
      <c r="H259" s="95"/>
      <c r="I259" s="95"/>
      <c r="J259" s="95"/>
      <c r="K259" s="95"/>
      <c r="L259" s="95"/>
      <c r="M259" s="95"/>
    </row>
    <row r="260" spans="1:13" ht="126" x14ac:dyDescent="0.25">
      <c r="A260" s="95"/>
      <c r="B260" s="22" t="s">
        <v>177</v>
      </c>
      <c r="C260" s="95" t="s">
        <v>55</v>
      </c>
      <c r="D260" s="95" t="s">
        <v>168</v>
      </c>
      <c r="E260" s="88">
        <v>0</v>
      </c>
      <c r="F260" s="88">
        <f>7020/1</f>
        <v>7020</v>
      </c>
      <c r="G260" s="88">
        <f>E260+F260</f>
        <v>7020</v>
      </c>
      <c r="H260" s="88">
        <v>0</v>
      </c>
      <c r="I260" s="88">
        <v>0</v>
      </c>
      <c r="J260" s="88">
        <v>0</v>
      </c>
      <c r="K260" s="88">
        <f>H260-E260</f>
        <v>0</v>
      </c>
      <c r="L260" s="88">
        <f>I260-F260</f>
        <v>-7020</v>
      </c>
      <c r="M260" s="88">
        <f>K260+L260</f>
        <v>-7020</v>
      </c>
    </row>
    <row r="261" spans="1:13" ht="49.15" customHeight="1" x14ac:dyDescent="0.25">
      <c r="A261" s="137" t="s">
        <v>349</v>
      </c>
      <c r="B261" s="137"/>
      <c r="C261" s="137"/>
      <c r="D261" s="137"/>
      <c r="E261" s="137"/>
      <c r="F261" s="137"/>
      <c r="G261" s="137"/>
      <c r="H261" s="137"/>
      <c r="I261" s="137"/>
      <c r="J261" s="137"/>
      <c r="K261" s="137"/>
      <c r="L261" s="137"/>
      <c r="M261" s="137"/>
    </row>
    <row r="262" spans="1:13" ht="15.75" x14ac:dyDescent="0.25">
      <c r="A262" s="95">
        <v>4</v>
      </c>
      <c r="B262" s="18" t="s">
        <v>29</v>
      </c>
      <c r="C262" s="95"/>
      <c r="D262" s="95"/>
      <c r="E262" s="95"/>
      <c r="F262" s="95"/>
      <c r="G262" s="95"/>
      <c r="H262" s="95"/>
      <c r="I262" s="95"/>
      <c r="J262" s="95"/>
      <c r="K262" s="95"/>
      <c r="L262" s="95"/>
      <c r="M262" s="95"/>
    </row>
    <row r="263" spans="1:13" ht="141.75" x14ac:dyDescent="0.25">
      <c r="A263" s="95"/>
      <c r="B263" s="22" t="s">
        <v>178</v>
      </c>
      <c r="C263" s="95" t="s">
        <v>58</v>
      </c>
      <c r="D263" s="23" t="s">
        <v>179</v>
      </c>
      <c r="E263" s="95">
        <v>0</v>
      </c>
      <c r="F263" s="95">
        <f>1/1*100</f>
        <v>100</v>
      </c>
      <c r="G263" s="95">
        <f>E263+F263</f>
        <v>100</v>
      </c>
      <c r="H263" s="95">
        <v>0</v>
      </c>
      <c r="I263" s="95">
        <v>0</v>
      </c>
      <c r="J263" s="95">
        <v>0</v>
      </c>
      <c r="K263" s="95">
        <v>0</v>
      </c>
      <c r="L263" s="95">
        <f>I263-F263</f>
        <v>-100</v>
      </c>
      <c r="M263" s="95">
        <f>K263+L263</f>
        <v>-100</v>
      </c>
    </row>
    <row r="264" spans="1:13" ht="59.45" customHeight="1" x14ac:dyDescent="0.25">
      <c r="A264" s="137" t="s">
        <v>350</v>
      </c>
      <c r="B264" s="137"/>
      <c r="C264" s="137"/>
      <c r="D264" s="137"/>
      <c r="E264" s="137"/>
      <c r="F264" s="137"/>
      <c r="G264" s="137"/>
      <c r="H264" s="137"/>
      <c r="I264" s="137"/>
      <c r="J264" s="137"/>
      <c r="K264" s="137"/>
      <c r="L264" s="137"/>
      <c r="M264" s="137"/>
    </row>
    <row r="265" spans="1:13" ht="15.6" customHeight="1" x14ac:dyDescent="0.25">
      <c r="A265" s="95"/>
      <c r="B265" s="95" t="s">
        <v>169</v>
      </c>
      <c r="C265" s="100" t="s">
        <v>80</v>
      </c>
      <c r="D265" s="101"/>
      <c r="E265" s="101"/>
      <c r="F265" s="101"/>
      <c r="G265" s="101"/>
      <c r="H265" s="101"/>
      <c r="I265" s="101"/>
      <c r="J265" s="101"/>
      <c r="K265" s="101"/>
      <c r="L265" s="101"/>
      <c r="M265" s="102"/>
    </row>
    <row r="266" spans="1:13" ht="15.75" x14ac:dyDescent="0.25">
      <c r="A266" s="95">
        <v>1</v>
      </c>
      <c r="B266" s="18" t="s">
        <v>26</v>
      </c>
      <c r="C266" s="95"/>
      <c r="D266" s="95"/>
      <c r="E266" s="95"/>
      <c r="F266" s="95"/>
      <c r="G266" s="95"/>
      <c r="H266" s="95"/>
      <c r="I266" s="95"/>
      <c r="J266" s="95"/>
      <c r="K266" s="95"/>
      <c r="L266" s="95"/>
      <c r="M266" s="95"/>
    </row>
    <row r="267" spans="1:13" ht="94.5" x14ac:dyDescent="0.25">
      <c r="A267" s="95"/>
      <c r="B267" s="96" t="s">
        <v>170</v>
      </c>
      <c r="C267" s="95" t="s">
        <v>55</v>
      </c>
      <c r="D267" s="95" t="s">
        <v>341</v>
      </c>
      <c r="E267" s="88">
        <v>24487.66</v>
      </c>
      <c r="F267" s="88">
        <v>0</v>
      </c>
      <c r="G267" s="88">
        <f>E267+F267</f>
        <v>24487.66</v>
      </c>
      <c r="H267" s="88">
        <v>24487.66</v>
      </c>
      <c r="I267" s="88">
        <v>0</v>
      </c>
      <c r="J267" s="88">
        <f>H267+I267</f>
        <v>24487.66</v>
      </c>
      <c r="K267" s="88">
        <f>H267-E267</f>
        <v>0</v>
      </c>
      <c r="L267" s="88">
        <f>I267-F267</f>
        <v>0</v>
      </c>
      <c r="M267" s="88">
        <f>K267+L267</f>
        <v>0</v>
      </c>
    </row>
    <row r="268" spans="1:13" ht="78.75" x14ac:dyDescent="0.25">
      <c r="A268" s="95"/>
      <c r="B268" s="28" t="s">
        <v>171</v>
      </c>
      <c r="C268" s="95" t="s">
        <v>57</v>
      </c>
      <c r="D268" s="95" t="s">
        <v>341</v>
      </c>
      <c r="E268" s="95">
        <v>2</v>
      </c>
      <c r="F268" s="95">
        <v>0</v>
      </c>
      <c r="G268" s="95">
        <f>E268+F268</f>
        <v>2</v>
      </c>
      <c r="H268" s="95">
        <v>2</v>
      </c>
      <c r="I268" s="95">
        <v>0</v>
      </c>
      <c r="J268" s="95">
        <f>H268+I268</f>
        <v>2</v>
      </c>
      <c r="K268" s="95">
        <v>0</v>
      </c>
      <c r="L268" s="95">
        <f>I268-F268</f>
        <v>0</v>
      </c>
      <c r="M268" s="95">
        <f>K268+L268</f>
        <v>0</v>
      </c>
    </row>
    <row r="269" spans="1:13" ht="35.450000000000003" customHeight="1" x14ac:dyDescent="0.25">
      <c r="A269" s="118" t="s">
        <v>342</v>
      </c>
      <c r="B269" s="118"/>
      <c r="C269" s="118"/>
      <c r="D269" s="118"/>
      <c r="E269" s="118"/>
      <c r="F269" s="118"/>
      <c r="G269" s="118"/>
      <c r="H269" s="118"/>
      <c r="I269" s="118"/>
      <c r="J269" s="118"/>
      <c r="K269" s="118"/>
      <c r="L269" s="118"/>
      <c r="M269" s="118"/>
    </row>
    <row r="270" spans="1:13" ht="15.75" x14ac:dyDescent="0.25">
      <c r="A270" s="95">
        <v>2</v>
      </c>
      <c r="B270" s="18" t="s">
        <v>27</v>
      </c>
      <c r="C270" s="95"/>
      <c r="D270" s="95"/>
      <c r="E270" s="95"/>
      <c r="F270" s="95"/>
      <c r="G270" s="95"/>
      <c r="H270" s="95"/>
      <c r="I270" s="95"/>
      <c r="J270" s="95"/>
      <c r="K270" s="95"/>
      <c r="L270" s="95"/>
      <c r="M270" s="95"/>
    </row>
    <row r="271" spans="1:13" ht="94.5" x14ac:dyDescent="0.25">
      <c r="A271" s="95"/>
      <c r="B271" s="28" t="s">
        <v>172</v>
      </c>
      <c r="C271" s="95" t="s">
        <v>57</v>
      </c>
      <c r="D271" s="95" t="s">
        <v>59</v>
      </c>
      <c r="E271" s="95">
        <v>2</v>
      </c>
      <c r="F271" s="95">
        <v>0</v>
      </c>
      <c r="G271" s="95">
        <f>E271+F271</f>
        <v>2</v>
      </c>
      <c r="H271" s="95">
        <v>2</v>
      </c>
      <c r="I271" s="95">
        <v>0</v>
      </c>
      <c r="J271" s="95">
        <f>H271+I271</f>
        <v>2</v>
      </c>
      <c r="K271" s="95">
        <v>0</v>
      </c>
      <c r="L271" s="95">
        <f>I271-F271</f>
        <v>0</v>
      </c>
      <c r="M271" s="95">
        <f>K271+L271</f>
        <v>0</v>
      </c>
    </row>
    <row r="272" spans="1:13" ht="36.6" customHeight="1" x14ac:dyDescent="0.25">
      <c r="A272" s="118" t="s">
        <v>342</v>
      </c>
      <c r="B272" s="118"/>
      <c r="C272" s="118"/>
      <c r="D272" s="118"/>
      <c r="E272" s="118"/>
      <c r="F272" s="118"/>
      <c r="G272" s="118"/>
      <c r="H272" s="118"/>
      <c r="I272" s="118"/>
      <c r="J272" s="118"/>
      <c r="K272" s="118"/>
      <c r="L272" s="118"/>
      <c r="M272" s="118"/>
    </row>
    <row r="273" spans="1:13" ht="31.5" x14ac:dyDescent="0.25">
      <c r="A273" s="95">
        <v>3</v>
      </c>
      <c r="B273" s="18" t="s">
        <v>28</v>
      </c>
      <c r="C273" s="95"/>
      <c r="D273" s="95"/>
      <c r="E273" s="95"/>
      <c r="F273" s="95"/>
      <c r="G273" s="95"/>
      <c r="H273" s="95"/>
      <c r="I273" s="95"/>
      <c r="J273" s="95"/>
      <c r="K273" s="95"/>
      <c r="L273" s="95"/>
      <c r="M273" s="95"/>
    </row>
    <row r="274" spans="1:13" ht="78.75" x14ac:dyDescent="0.25">
      <c r="A274" s="95"/>
      <c r="B274" s="22" t="s">
        <v>173</v>
      </c>
      <c r="C274" s="95" t="s">
        <v>55</v>
      </c>
      <c r="D274" s="95" t="s">
        <v>221</v>
      </c>
      <c r="E274" s="88">
        <f>E267/E268</f>
        <v>12243.83</v>
      </c>
      <c r="F274" s="88">
        <v>0</v>
      </c>
      <c r="G274" s="88">
        <f>E274+F274</f>
        <v>12243.83</v>
      </c>
      <c r="H274" s="88">
        <f>H267/H268</f>
        <v>12243.83</v>
      </c>
      <c r="I274" s="88">
        <v>0</v>
      </c>
      <c r="J274" s="88">
        <f>H274+I274</f>
        <v>12243.83</v>
      </c>
      <c r="K274" s="88">
        <f>H274-E274</f>
        <v>0</v>
      </c>
      <c r="L274" s="88">
        <f>I274-F274</f>
        <v>0</v>
      </c>
      <c r="M274" s="88">
        <f>K274+L274</f>
        <v>0</v>
      </c>
    </row>
    <row r="275" spans="1:13" ht="31.9" customHeight="1" x14ac:dyDescent="0.25">
      <c r="A275" s="118" t="s">
        <v>342</v>
      </c>
      <c r="B275" s="118"/>
      <c r="C275" s="118"/>
      <c r="D275" s="118"/>
      <c r="E275" s="118"/>
      <c r="F275" s="118"/>
      <c r="G275" s="118"/>
      <c r="H275" s="118"/>
      <c r="I275" s="118"/>
      <c r="J275" s="118"/>
      <c r="K275" s="118"/>
      <c r="L275" s="118"/>
      <c r="M275" s="118"/>
    </row>
    <row r="276" spans="1:13" ht="15.75" x14ac:dyDescent="0.25">
      <c r="A276" s="95">
        <v>4</v>
      </c>
      <c r="B276" s="18" t="s">
        <v>29</v>
      </c>
      <c r="C276" s="95"/>
      <c r="D276" s="95"/>
      <c r="E276" s="95"/>
      <c r="F276" s="95"/>
      <c r="G276" s="95"/>
      <c r="H276" s="95"/>
      <c r="I276" s="95"/>
      <c r="J276" s="95"/>
      <c r="K276" s="95"/>
      <c r="L276" s="95"/>
      <c r="M276" s="95"/>
    </row>
    <row r="277" spans="1:13" ht="94.5" x14ac:dyDescent="0.25">
      <c r="A277" s="95"/>
      <c r="B277" s="22" t="s">
        <v>174</v>
      </c>
      <c r="C277" s="95" t="s">
        <v>58</v>
      </c>
      <c r="D277" s="23" t="s">
        <v>143</v>
      </c>
      <c r="E277" s="95">
        <f>2/2*100</f>
        <v>100</v>
      </c>
      <c r="F277" s="95">
        <v>0</v>
      </c>
      <c r="G277" s="95">
        <f>E277+F277</f>
        <v>100</v>
      </c>
      <c r="H277" s="95">
        <f>2/2*100</f>
        <v>100</v>
      </c>
      <c r="I277" s="95">
        <v>0</v>
      </c>
      <c r="J277" s="95">
        <f>H277+I277</f>
        <v>100</v>
      </c>
      <c r="K277" s="95">
        <v>0</v>
      </c>
      <c r="L277" s="95">
        <v>0</v>
      </c>
      <c r="M277" s="95">
        <v>0</v>
      </c>
    </row>
    <row r="278" spans="1:13" ht="29.45" customHeight="1" x14ac:dyDescent="0.25">
      <c r="A278" s="118" t="s">
        <v>342</v>
      </c>
      <c r="B278" s="118"/>
      <c r="C278" s="118"/>
      <c r="D278" s="118"/>
      <c r="E278" s="118"/>
      <c r="F278" s="118"/>
      <c r="G278" s="118"/>
      <c r="H278" s="118"/>
      <c r="I278" s="118"/>
      <c r="J278" s="118"/>
      <c r="K278" s="118"/>
      <c r="L278" s="118"/>
      <c r="M278" s="118"/>
    </row>
    <row r="279" spans="1:13" ht="15.75" x14ac:dyDescent="0.25">
      <c r="A279" s="95"/>
      <c r="B279" s="95" t="s">
        <v>190</v>
      </c>
      <c r="C279" s="100" t="s">
        <v>189</v>
      </c>
      <c r="D279" s="101"/>
      <c r="E279" s="101"/>
      <c r="F279" s="101"/>
      <c r="G279" s="101"/>
      <c r="H279" s="101"/>
      <c r="I279" s="101"/>
      <c r="J279" s="101"/>
      <c r="K279" s="101"/>
      <c r="L279" s="101"/>
      <c r="M279" s="102"/>
    </row>
    <row r="280" spans="1:13" ht="15.75" x14ac:dyDescent="0.25">
      <c r="A280" s="95">
        <v>1</v>
      </c>
      <c r="B280" s="18" t="s">
        <v>26</v>
      </c>
      <c r="C280" s="95"/>
      <c r="D280" s="95"/>
      <c r="E280" s="95"/>
      <c r="F280" s="95"/>
      <c r="G280" s="95"/>
      <c r="H280" s="95"/>
      <c r="I280" s="95"/>
      <c r="J280" s="95"/>
      <c r="K280" s="95"/>
      <c r="L280" s="95"/>
      <c r="M280" s="95"/>
    </row>
    <row r="281" spans="1:13" ht="204.75" x14ac:dyDescent="0.25">
      <c r="A281" s="95"/>
      <c r="B281" s="96" t="s">
        <v>191</v>
      </c>
      <c r="C281" s="95" t="s">
        <v>55</v>
      </c>
      <c r="D281" s="95" t="s">
        <v>194</v>
      </c>
      <c r="E281" s="88">
        <v>0</v>
      </c>
      <c r="F281" s="88">
        <v>163174.03</v>
      </c>
      <c r="G281" s="88">
        <f>E281+F281</f>
        <v>163174.03</v>
      </c>
      <c r="H281" s="88">
        <v>0</v>
      </c>
      <c r="I281" s="88">
        <v>163174.03</v>
      </c>
      <c r="J281" s="88">
        <f>H281+I281</f>
        <v>163174.03</v>
      </c>
      <c r="K281" s="88">
        <f>H281-E281</f>
        <v>0</v>
      </c>
      <c r="L281" s="88">
        <f>I281-F281</f>
        <v>0</v>
      </c>
      <c r="M281" s="88">
        <f>K281+L281</f>
        <v>0</v>
      </c>
    </row>
    <row r="282" spans="1:13" ht="94.5" x14ac:dyDescent="0.25">
      <c r="A282" s="95"/>
      <c r="B282" s="28" t="s">
        <v>192</v>
      </c>
      <c r="C282" s="95" t="s">
        <v>84</v>
      </c>
      <c r="D282" s="95" t="s">
        <v>193</v>
      </c>
      <c r="E282" s="95">
        <v>0</v>
      </c>
      <c r="F282" s="95">
        <v>3</v>
      </c>
      <c r="G282" s="95">
        <f>E282+F282</f>
        <v>3</v>
      </c>
      <c r="H282" s="95">
        <v>0</v>
      </c>
      <c r="I282" s="95">
        <v>3</v>
      </c>
      <c r="J282" s="95">
        <f>H282+I282</f>
        <v>3</v>
      </c>
      <c r="K282" s="95">
        <v>0</v>
      </c>
      <c r="L282" s="95">
        <f>I282-F282</f>
        <v>0</v>
      </c>
      <c r="M282" s="95">
        <f>K282+L282</f>
        <v>0</v>
      </c>
    </row>
    <row r="283" spans="1:13" ht="32.450000000000003" customHeight="1" x14ac:dyDescent="0.25">
      <c r="A283" s="118" t="s">
        <v>342</v>
      </c>
      <c r="B283" s="118"/>
      <c r="C283" s="118"/>
      <c r="D283" s="118"/>
      <c r="E283" s="118"/>
      <c r="F283" s="118"/>
      <c r="G283" s="118"/>
      <c r="H283" s="118"/>
      <c r="I283" s="118"/>
      <c r="J283" s="118"/>
      <c r="K283" s="118"/>
      <c r="L283" s="118"/>
      <c r="M283" s="118"/>
    </row>
    <row r="284" spans="1:13" ht="15.75" x14ac:dyDescent="0.25">
      <c r="A284" s="95">
        <v>2</v>
      </c>
      <c r="B284" s="18" t="s">
        <v>27</v>
      </c>
      <c r="C284" s="95"/>
      <c r="D284" s="95"/>
      <c r="E284" s="95"/>
      <c r="F284" s="95"/>
      <c r="G284" s="95"/>
      <c r="H284" s="95"/>
      <c r="I284" s="95"/>
      <c r="J284" s="95"/>
      <c r="K284" s="95"/>
      <c r="L284" s="95"/>
      <c r="M284" s="95"/>
    </row>
    <row r="285" spans="1:13" ht="126" x14ac:dyDescent="0.25">
      <c r="A285" s="95"/>
      <c r="B285" s="28" t="s">
        <v>208</v>
      </c>
      <c r="C285" s="95" t="s">
        <v>57</v>
      </c>
      <c r="D285" s="95" t="s">
        <v>59</v>
      </c>
      <c r="E285" s="95">
        <v>0</v>
      </c>
      <c r="F285" s="95">
        <v>3</v>
      </c>
      <c r="G285" s="95">
        <f>E285+F285</f>
        <v>3</v>
      </c>
      <c r="H285" s="95">
        <v>0</v>
      </c>
      <c r="I285" s="95">
        <v>3</v>
      </c>
      <c r="J285" s="95">
        <f>H285+I285</f>
        <v>3</v>
      </c>
      <c r="K285" s="95">
        <v>0</v>
      </c>
      <c r="L285" s="95">
        <v>0</v>
      </c>
      <c r="M285" s="95">
        <v>0</v>
      </c>
    </row>
    <row r="286" spans="1:13" ht="31.5" x14ac:dyDescent="0.25">
      <c r="A286" s="95">
        <v>3</v>
      </c>
      <c r="B286" s="18" t="s">
        <v>28</v>
      </c>
      <c r="C286" s="95"/>
      <c r="D286" s="95"/>
      <c r="E286" s="95"/>
      <c r="F286" s="95"/>
      <c r="G286" s="95"/>
      <c r="H286" s="95"/>
      <c r="I286" s="95"/>
      <c r="J286" s="95"/>
      <c r="K286" s="95"/>
      <c r="L286" s="95"/>
      <c r="M286" s="95"/>
    </row>
    <row r="287" spans="1:13" ht="126" x14ac:dyDescent="0.25">
      <c r="A287" s="95"/>
      <c r="B287" s="22" t="s">
        <v>195</v>
      </c>
      <c r="C287" s="95" t="s">
        <v>55</v>
      </c>
      <c r="D287" s="95" t="s">
        <v>223</v>
      </c>
      <c r="E287" s="88">
        <v>0</v>
      </c>
      <c r="F287" s="88">
        <f>F281/F282</f>
        <v>54391.343333333331</v>
      </c>
      <c r="G287" s="88">
        <f>E287+F287</f>
        <v>54391.343333333331</v>
      </c>
      <c r="H287" s="88">
        <v>0</v>
      </c>
      <c r="I287" s="88">
        <f>I281/I282</f>
        <v>54391.343333333331</v>
      </c>
      <c r="J287" s="88">
        <f>H287+I287</f>
        <v>54391.343333333331</v>
      </c>
      <c r="K287" s="88">
        <f>H287-E287</f>
        <v>0</v>
      </c>
      <c r="L287" s="88">
        <f>I287-F287</f>
        <v>0</v>
      </c>
      <c r="M287" s="88">
        <f>K287+L287</f>
        <v>0</v>
      </c>
    </row>
    <row r="288" spans="1:13" ht="33.6" customHeight="1" x14ac:dyDescent="0.25">
      <c r="A288" s="118" t="s">
        <v>342</v>
      </c>
      <c r="B288" s="118"/>
      <c r="C288" s="118"/>
      <c r="D288" s="118"/>
      <c r="E288" s="118"/>
      <c r="F288" s="118"/>
      <c r="G288" s="118"/>
      <c r="H288" s="118"/>
      <c r="I288" s="118"/>
      <c r="J288" s="118"/>
      <c r="K288" s="118"/>
      <c r="L288" s="118"/>
      <c r="M288" s="118"/>
    </row>
    <row r="289" spans="1:13" ht="15.75" x14ac:dyDescent="0.25">
      <c r="A289" s="95">
        <v>4</v>
      </c>
      <c r="B289" s="18" t="s">
        <v>29</v>
      </c>
      <c r="C289" s="95"/>
      <c r="D289" s="95"/>
      <c r="E289" s="95"/>
      <c r="F289" s="95"/>
      <c r="G289" s="95"/>
      <c r="H289" s="95"/>
      <c r="I289" s="95"/>
      <c r="J289" s="95"/>
      <c r="K289" s="95"/>
      <c r="L289" s="95"/>
      <c r="M289" s="95"/>
    </row>
    <row r="290" spans="1:13" ht="173.25" x14ac:dyDescent="0.25">
      <c r="A290" s="95"/>
      <c r="B290" s="22" t="s">
        <v>198</v>
      </c>
      <c r="C290" s="95" t="s">
        <v>58</v>
      </c>
      <c r="D290" s="23" t="s">
        <v>222</v>
      </c>
      <c r="E290" s="95">
        <v>0</v>
      </c>
      <c r="F290" s="95">
        <v>100</v>
      </c>
      <c r="G290" s="95">
        <f>E290+F290</f>
        <v>100</v>
      </c>
      <c r="H290" s="95">
        <v>0</v>
      </c>
      <c r="I290" s="95">
        <v>100</v>
      </c>
      <c r="J290" s="95">
        <f>H290+I290</f>
        <v>100</v>
      </c>
      <c r="K290" s="95">
        <v>0</v>
      </c>
      <c r="L290" s="95">
        <v>0</v>
      </c>
      <c r="M290" s="95">
        <v>0</v>
      </c>
    </row>
    <row r="291" spans="1:13" ht="31.15" customHeight="1" x14ac:dyDescent="0.25">
      <c r="A291" s="118" t="s">
        <v>342</v>
      </c>
      <c r="B291" s="118"/>
      <c r="C291" s="118"/>
      <c r="D291" s="118"/>
      <c r="E291" s="118"/>
      <c r="F291" s="118"/>
      <c r="G291" s="118"/>
      <c r="H291" s="118"/>
      <c r="I291" s="118"/>
      <c r="J291" s="118"/>
      <c r="K291" s="118"/>
      <c r="L291" s="118"/>
      <c r="M291" s="118"/>
    </row>
    <row r="292" spans="1:13" ht="15.75" x14ac:dyDescent="0.25">
      <c r="A292" s="95"/>
      <c r="B292" s="95" t="s">
        <v>201</v>
      </c>
      <c r="C292" s="100" t="s">
        <v>202</v>
      </c>
      <c r="D292" s="101"/>
      <c r="E292" s="101"/>
      <c r="F292" s="101"/>
      <c r="G292" s="101"/>
      <c r="H292" s="101"/>
      <c r="I292" s="101"/>
      <c r="J292" s="101"/>
      <c r="K292" s="101"/>
      <c r="L292" s="101"/>
      <c r="M292" s="102"/>
    </row>
    <row r="293" spans="1:13" ht="15.75" x14ac:dyDescent="0.25">
      <c r="A293" s="95">
        <v>1</v>
      </c>
      <c r="B293" s="18" t="s">
        <v>26</v>
      </c>
      <c r="C293" s="95"/>
      <c r="D293" s="95"/>
      <c r="E293" s="95"/>
      <c r="F293" s="95"/>
      <c r="G293" s="95"/>
      <c r="H293" s="95"/>
      <c r="I293" s="95"/>
      <c r="J293" s="95"/>
      <c r="K293" s="95"/>
      <c r="L293" s="95"/>
      <c r="M293" s="95"/>
    </row>
    <row r="294" spans="1:13" ht="173.25" x14ac:dyDescent="0.25">
      <c r="A294" s="95"/>
      <c r="B294" s="96" t="s">
        <v>203</v>
      </c>
      <c r="C294" s="95" t="s">
        <v>55</v>
      </c>
      <c r="D294" s="95" t="s">
        <v>194</v>
      </c>
      <c r="E294" s="88">
        <v>389734</v>
      </c>
      <c r="F294" s="88">
        <v>0</v>
      </c>
      <c r="G294" s="88">
        <f>E294+F294</f>
        <v>389734</v>
      </c>
      <c r="H294" s="88">
        <v>389734</v>
      </c>
      <c r="I294" s="88">
        <v>0</v>
      </c>
      <c r="J294" s="88">
        <f>H294+I294</f>
        <v>389734</v>
      </c>
      <c r="K294" s="88">
        <f>H294-E294</f>
        <v>0</v>
      </c>
      <c r="L294" s="88">
        <f>I294-F294</f>
        <v>0</v>
      </c>
      <c r="M294" s="88">
        <f>K294+L294</f>
        <v>0</v>
      </c>
    </row>
    <row r="295" spans="1:13" ht="173.25" x14ac:dyDescent="0.25">
      <c r="A295" s="95"/>
      <c r="B295" s="28" t="s">
        <v>205</v>
      </c>
      <c r="C295" s="95" t="s">
        <v>204</v>
      </c>
      <c r="D295" s="95" t="s">
        <v>193</v>
      </c>
      <c r="E295" s="95">
        <v>41.3</v>
      </c>
      <c r="F295" s="95">
        <v>0</v>
      </c>
      <c r="G295" s="95">
        <f>E295+F295</f>
        <v>41.3</v>
      </c>
      <c r="H295" s="95">
        <v>41.3</v>
      </c>
      <c r="I295" s="95">
        <v>0</v>
      </c>
      <c r="J295" s="95">
        <f>H295+I295</f>
        <v>41.3</v>
      </c>
      <c r="K295" s="95">
        <v>0</v>
      </c>
      <c r="L295" s="95">
        <f>I295-F295</f>
        <v>0</v>
      </c>
      <c r="M295" s="95">
        <f>K295+L295</f>
        <v>0</v>
      </c>
    </row>
    <row r="296" spans="1:13" ht="31.9" customHeight="1" x14ac:dyDescent="0.25">
      <c r="A296" s="118" t="s">
        <v>342</v>
      </c>
      <c r="B296" s="118"/>
      <c r="C296" s="118"/>
      <c r="D296" s="118"/>
      <c r="E296" s="118"/>
      <c r="F296" s="118"/>
      <c r="G296" s="118"/>
      <c r="H296" s="118"/>
      <c r="I296" s="118"/>
      <c r="J296" s="118"/>
      <c r="K296" s="118"/>
      <c r="L296" s="118"/>
      <c r="M296" s="118"/>
    </row>
    <row r="297" spans="1:13" ht="15.75" x14ac:dyDescent="0.25">
      <c r="A297" s="95">
        <v>2</v>
      </c>
      <c r="B297" s="18" t="s">
        <v>27</v>
      </c>
      <c r="C297" s="95"/>
      <c r="D297" s="95"/>
      <c r="E297" s="95"/>
      <c r="F297" s="95"/>
      <c r="G297" s="95"/>
      <c r="H297" s="95"/>
      <c r="I297" s="95"/>
      <c r="J297" s="95"/>
      <c r="K297" s="95"/>
      <c r="L297" s="95"/>
      <c r="M297" s="95"/>
    </row>
    <row r="298" spans="1:13" ht="173.25" x14ac:dyDescent="0.25">
      <c r="A298" s="95"/>
      <c r="B298" s="28" t="s">
        <v>205</v>
      </c>
      <c r="C298" s="95" t="s">
        <v>204</v>
      </c>
      <c r="D298" s="95" t="s">
        <v>59</v>
      </c>
      <c r="E298" s="41">
        <v>41.3</v>
      </c>
      <c r="F298" s="88">
        <v>0</v>
      </c>
      <c r="G298" s="41">
        <f>E298+F298</f>
        <v>41.3</v>
      </c>
      <c r="H298" s="41">
        <v>41.3</v>
      </c>
      <c r="I298" s="88">
        <v>0</v>
      </c>
      <c r="J298" s="41">
        <f>H298+I298</f>
        <v>41.3</v>
      </c>
      <c r="K298" s="88">
        <f>H298-E298</f>
        <v>0</v>
      </c>
      <c r="L298" s="88">
        <f>I298-F298</f>
        <v>0</v>
      </c>
      <c r="M298" s="88">
        <f>K298+L298</f>
        <v>0</v>
      </c>
    </row>
    <row r="299" spans="1:13" ht="36.6" customHeight="1" x14ac:dyDescent="0.25">
      <c r="A299" s="118" t="s">
        <v>342</v>
      </c>
      <c r="B299" s="118"/>
      <c r="C299" s="118"/>
      <c r="D299" s="118"/>
      <c r="E299" s="118"/>
      <c r="F299" s="118"/>
      <c r="G299" s="118"/>
      <c r="H299" s="118"/>
      <c r="I299" s="118"/>
      <c r="J299" s="118"/>
      <c r="K299" s="118"/>
      <c r="L299" s="118"/>
      <c r="M299" s="118"/>
    </row>
    <row r="300" spans="1:13" ht="31.5" x14ac:dyDescent="0.25">
      <c r="A300" s="95">
        <v>3</v>
      </c>
      <c r="B300" s="18" t="s">
        <v>28</v>
      </c>
      <c r="C300" s="95"/>
      <c r="D300" s="95"/>
      <c r="E300" s="95"/>
      <c r="F300" s="95"/>
      <c r="G300" s="95"/>
      <c r="H300" s="95"/>
      <c r="I300" s="95"/>
      <c r="J300" s="95"/>
      <c r="K300" s="95"/>
      <c r="L300" s="95"/>
      <c r="M300" s="95"/>
    </row>
    <row r="301" spans="1:13" ht="157.5" x14ac:dyDescent="0.25">
      <c r="A301" s="95"/>
      <c r="B301" s="22" t="s">
        <v>209</v>
      </c>
      <c r="C301" s="95" t="s">
        <v>55</v>
      </c>
      <c r="D301" s="95" t="s">
        <v>210</v>
      </c>
      <c r="E301" s="88">
        <f>E294/E295/10000</f>
        <v>0.94366585956416471</v>
      </c>
      <c r="F301" s="88">
        <v>0</v>
      </c>
      <c r="G301" s="88">
        <f>E301+F301</f>
        <v>0.94366585956416471</v>
      </c>
      <c r="H301" s="88">
        <f>H294/H295/10000</f>
        <v>0.94366585956416471</v>
      </c>
      <c r="I301" s="88">
        <v>0</v>
      </c>
      <c r="J301" s="88">
        <f>H301+I301</f>
        <v>0.94366585956416471</v>
      </c>
      <c r="K301" s="88">
        <v>0</v>
      </c>
      <c r="L301" s="88">
        <v>0</v>
      </c>
      <c r="M301" s="88">
        <v>0</v>
      </c>
    </row>
    <row r="302" spans="1:13" ht="36" customHeight="1" x14ac:dyDescent="0.25">
      <c r="A302" s="118" t="s">
        <v>342</v>
      </c>
      <c r="B302" s="118"/>
      <c r="C302" s="118"/>
      <c r="D302" s="118"/>
      <c r="E302" s="118"/>
      <c r="F302" s="118"/>
      <c r="G302" s="118"/>
      <c r="H302" s="118"/>
      <c r="I302" s="118"/>
      <c r="J302" s="118"/>
      <c r="K302" s="118"/>
      <c r="L302" s="118"/>
      <c r="M302" s="118"/>
    </row>
    <row r="303" spans="1:13" ht="15.75" x14ac:dyDescent="0.25">
      <c r="A303" s="95">
        <v>4</v>
      </c>
      <c r="B303" s="18" t="s">
        <v>29</v>
      </c>
      <c r="C303" s="95"/>
      <c r="D303" s="95"/>
      <c r="E303" s="95"/>
      <c r="F303" s="95"/>
      <c r="G303" s="95"/>
      <c r="H303" s="95"/>
      <c r="I303" s="95"/>
      <c r="J303" s="95"/>
      <c r="K303" s="95"/>
      <c r="L303" s="95"/>
      <c r="M303" s="95"/>
    </row>
    <row r="304" spans="1:13" ht="189" x14ac:dyDescent="0.25">
      <c r="A304" s="95"/>
      <c r="B304" s="22" t="s">
        <v>206</v>
      </c>
      <c r="C304" s="95" t="s">
        <v>58</v>
      </c>
      <c r="D304" s="23" t="s">
        <v>207</v>
      </c>
      <c r="E304" s="95">
        <v>100</v>
      </c>
      <c r="F304" s="95">
        <v>0</v>
      </c>
      <c r="G304" s="95">
        <f>E304+F304</f>
        <v>100</v>
      </c>
      <c r="H304" s="95">
        <v>100</v>
      </c>
      <c r="I304" s="95">
        <v>0</v>
      </c>
      <c r="J304" s="95">
        <f>H304+I304</f>
        <v>100</v>
      </c>
      <c r="K304" s="95">
        <v>0</v>
      </c>
      <c r="L304" s="95">
        <v>0</v>
      </c>
      <c r="M304" s="95">
        <v>0</v>
      </c>
    </row>
    <row r="305" spans="1:13" ht="32.450000000000003" customHeight="1" x14ac:dyDescent="0.25">
      <c r="A305" s="118" t="s">
        <v>342</v>
      </c>
      <c r="B305" s="118"/>
      <c r="C305" s="118"/>
      <c r="D305" s="118"/>
      <c r="E305" s="118"/>
      <c r="F305" s="118"/>
      <c r="G305" s="118"/>
      <c r="H305" s="118"/>
      <c r="I305" s="118"/>
      <c r="J305" s="118"/>
      <c r="K305" s="118"/>
      <c r="L305" s="118"/>
      <c r="M305" s="118"/>
    </row>
    <row r="306" spans="1:13" ht="15.6" customHeight="1" x14ac:dyDescent="0.25">
      <c r="A306" s="95"/>
      <c r="B306" s="95" t="s">
        <v>212</v>
      </c>
      <c r="C306" s="100" t="s">
        <v>211</v>
      </c>
      <c r="D306" s="101"/>
      <c r="E306" s="101"/>
      <c r="F306" s="101"/>
      <c r="G306" s="101"/>
      <c r="H306" s="101"/>
      <c r="I306" s="101"/>
      <c r="J306" s="101"/>
      <c r="K306" s="101"/>
      <c r="L306" s="101"/>
      <c r="M306" s="102"/>
    </row>
    <row r="307" spans="1:13" ht="15.75" x14ac:dyDescent="0.25">
      <c r="A307" s="95">
        <v>1</v>
      </c>
      <c r="B307" s="18" t="s">
        <v>26</v>
      </c>
      <c r="C307" s="95"/>
      <c r="D307" s="95"/>
      <c r="E307" s="95"/>
      <c r="F307" s="95"/>
      <c r="G307" s="95"/>
      <c r="H307" s="95"/>
      <c r="I307" s="95"/>
      <c r="J307" s="95"/>
      <c r="K307" s="95"/>
      <c r="L307" s="95"/>
      <c r="M307" s="95"/>
    </row>
    <row r="308" spans="1:13" ht="78.75" x14ac:dyDescent="0.25">
      <c r="A308" s="95"/>
      <c r="B308" s="96" t="s">
        <v>213</v>
      </c>
      <c r="C308" s="95" t="s">
        <v>55</v>
      </c>
      <c r="D308" s="95" t="s">
        <v>194</v>
      </c>
      <c r="E308" s="88">
        <v>345116.8</v>
      </c>
      <c r="F308" s="88">
        <v>0</v>
      </c>
      <c r="G308" s="88">
        <f>E308+F308</f>
        <v>345116.8</v>
      </c>
      <c r="H308" s="88">
        <v>345116.8</v>
      </c>
      <c r="I308" s="88">
        <v>0</v>
      </c>
      <c r="J308" s="88">
        <f>H308+I308</f>
        <v>345116.8</v>
      </c>
      <c r="K308" s="88">
        <f>H308-E308</f>
        <v>0</v>
      </c>
      <c r="L308" s="88">
        <f>I308-F308</f>
        <v>0</v>
      </c>
      <c r="M308" s="88">
        <f>K308+L308</f>
        <v>0</v>
      </c>
    </row>
    <row r="309" spans="1:13" ht="204.75" x14ac:dyDescent="0.25">
      <c r="A309" s="95"/>
      <c r="B309" s="44" t="s">
        <v>217</v>
      </c>
      <c r="C309" s="95" t="s">
        <v>214</v>
      </c>
      <c r="D309" s="95" t="s">
        <v>193</v>
      </c>
      <c r="E309" s="95">
        <v>121520</v>
      </c>
      <c r="F309" s="95">
        <v>0</v>
      </c>
      <c r="G309" s="95">
        <f>E309+F309</f>
        <v>121520</v>
      </c>
      <c r="H309" s="88">
        <v>345116.8</v>
      </c>
      <c r="I309" s="88">
        <v>0</v>
      </c>
      <c r="J309" s="88">
        <f>H309+I309</f>
        <v>345116.8</v>
      </c>
      <c r="K309" s="88">
        <v>0</v>
      </c>
      <c r="L309" s="88">
        <f>I309-F309</f>
        <v>0</v>
      </c>
      <c r="M309" s="88">
        <f>K309+L309</f>
        <v>0</v>
      </c>
    </row>
    <row r="310" spans="1:13" ht="78.75" x14ac:dyDescent="0.25">
      <c r="A310" s="95"/>
      <c r="B310" s="28" t="s">
        <v>215</v>
      </c>
      <c r="C310" s="95" t="s">
        <v>55</v>
      </c>
      <c r="D310" s="95" t="s">
        <v>193</v>
      </c>
      <c r="E310" s="88">
        <v>2.84</v>
      </c>
      <c r="F310" s="88">
        <v>0</v>
      </c>
      <c r="G310" s="88">
        <f>E310+F310</f>
        <v>2.84</v>
      </c>
      <c r="H310" s="88">
        <v>2.84</v>
      </c>
      <c r="I310" s="88">
        <v>0</v>
      </c>
      <c r="J310" s="88">
        <f>H310+I310</f>
        <v>2.84</v>
      </c>
      <c r="K310" s="88">
        <v>0</v>
      </c>
      <c r="L310" s="88">
        <f t="shared" ref="L310:L311" si="8">I310-F310</f>
        <v>0</v>
      </c>
      <c r="M310" s="88">
        <f t="shared" ref="M310:M311" si="9">K310+L310</f>
        <v>0</v>
      </c>
    </row>
    <row r="311" spans="1:13" ht="78.75" x14ac:dyDescent="0.25">
      <c r="A311" s="95"/>
      <c r="B311" s="44" t="s">
        <v>244</v>
      </c>
      <c r="C311" s="95" t="s">
        <v>245</v>
      </c>
      <c r="D311" s="95" t="s">
        <v>193</v>
      </c>
      <c r="E311" s="95">
        <v>2</v>
      </c>
      <c r="F311" s="95">
        <v>0</v>
      </c>
      <c r="G311" s="95">
        <f>E311+F311</f>
        <v>2</v>
      </c>
      <c r="H311" s="95">
        <v>2</v>
      </c>
      <c r="I311" s="95">
        <v>0</v>
      </c>
      <c r="J311" s="95">
        <f>H311+I311</f>
        <v>2</v>
      </c>
      <c r="K311" s="95">
        <v>0</v>
      </c>
      <c r="L311" s="95">
        <f t="shared" si="8"/>
        <v>0</v>
      </c>
      <c r="M311" s="95">
        <f t="shared" si="9"/>
        <v>0</v>
      </c>
    </row>
    <row r="312" spans="1:13" ht="39.6" customHeight="1" x14ac:dyDescent="0.25">
      <c r="A312" s="118" t="s">
        <v>342</v>
      </c>
      <c r="B312" s="118"/>
      <c r="C312" s="118"/>
      <c r="D312" s="118"/>
      <c r="E312" s="118"/>
      <c r="F312" s="118"/>
      <c r="G312" s="118"/>
      <c r="H312" s="118"/>
      <c r="I312" s="118"/>
      <c r="J312" s="118"/>
      <c r="K312" s="118"/>
      <c r="L312" s="118"/>
      <c r="M312" s="118"/>
    </row>
    <row r="313" spans="1:13" ht="24" customHeight="1" x14ac:dyDescent="0.25">
      <c r="A313" s="95">
        <v>2</v>
      </c>
      <c r="B313" s="18" t="s">
        <v>27</v>
      </c>
      <c r="C313" s="95"/>
      <c r="D313" s="95"/>
      <c r="E313" s="95"/>
      <c r="F313" s="95"/>
      <c r="G313" s="95"/>
      <c r="H313" s="95"/>
      <c r="I313" s="95"/>
      <c r="J313" s="95"/>
      <c r="K313" s="95"/>
      <c r="L313" s="95"/>
      <c r="M313" s="95"/>
    </row>
    <row r="314" spans="1:13" ht="220.5" x14ac:dyDescent="0.25">
      <c r="A314" s="95"/>
      <c r="B314" s="28" t="s">
        <v>218</v>
      </c>
      <c r="C314" s="95" t="s">
        <v>214</v>
      </c>
      <c r="D314" s="95" t="s">
        <v>193</v>
      </c>
      <c r="E314" s="41">
        <v>121520</v>
      </c>
      <c r="F314" s="88">
        <v>0</v>
      </c>
      <c r="G314" s="41">
        <f>E314+F314</f>
        <v>121520</v>
      </c>
      <c r="H314" s="41">
        <v>121520</v>
      </c>
      <c r="I314" s="88">
        <v>0</v>
      </c>
      <c r="J314" s="41">
        <f>H314+I314</f>
        <v>121520</v>
      </c>
      <c r="K314" s="88">
        <v>0</v>
      </c>
      <c r="L314" s="88">
        <f>I314-F314</f>
        <v>0</v>
      </c>
      <c r="M314" s="88">
        <f>K314+L314</f>
        <v>0</v>
      </c>
    </row>
    <row r="315" spans="1:13" ht="37.15" customHeight="1" x14ac:dyDescent="0.25">
      <c r="A315" s="118" t="s">
        <v>342</v>
      </c>
      <c r="B315" s="118"/>
      <c r="C315" s="118"/>
      <c r="D315" s="118"/>
      <c r="E315" s="118"/>
      <c r="F315" s="118"/>
      <c r="G315" s="118"/>
      <c r="H315" s="118"/>
      <c r="I315" s="118"/>
      <c r="J315" s="118"/>
      <c r="K315" s="118"/>
      <c r="L315" s="118"/>
      <c r="M315" s="118"/>
    </row>
    <row r="316" spans="1:13" ht="31.5" x14ac:dyDescent="0.25">
      <c r="A316" s="95">
        <v>3</v>
      </c>
      <c r="B316" s="18" t="s">
        <v>28</v>
      </c>
      <c r="C316" s="95"/>
      <c r="D316" s="95"/>
      <c r="E316" s="95"/>
      <c r="F316" s="95"/>
      <c r="G316" s="95"/>
      <c r="H316" s="95"/>
      <c r="I316" s="95"/>
      <c r="J316" s="95"/>
      <c r="K316" s="95"/>
      <c r="L316" s="95"/>
      <c r="M316" s="95"/>
    </row>
    <row r="317" spans="1:13" ht="189" x14ac:dyDescent="0.25">
      <c r="A317" s="95"/>
      <c r="B317" s="44" t="s">
        <v>247</v>
      </c>
      <c r="C317" s="95" t="s">
        <v>214</v>
      </c>
      <c r="D317" s="95" t="s">
        <v>193</v>
      </c>
      <c r="E317" s="41">
        <v>121520</v>
      </c>
      <c r="F317" s="88">
        <v>0</v>
      </c>
      <c r="G317" s="41">
        <f>E317+F317</f>
        <v>121520</v>
      </c>
      <c r="H317" s="41">
        <v>121520</v>
      </c>
      <c r="I317" s="88">
        <v>0</v>
      </c>
      <c r="J317" s="41">
        <f>H317+I317</f>
        <v>121520</v>
      </c>
      <c r="K317" s="88">
        <v>0</v>
      </c>
      <c r="L317" s="88">
        <f>I317-F317</f>
        <v>0</v>
      </c>
      <c r="M317" s="88">
        <f>K317+L317</f>
        <v>0</v>
      </c>
    </row>
    <row r="318" spans="1:13" ht="33" customHeight="1" x14ac:dyDescent="0.25">
      <c r="A318" s="118" t="s">
        <v>342</v>
      </c>
      <c r="B318" s="118"/>
      <c r="C318" s="118"/>
      <c r="D318" s="118"/>
      <c r="E318" s="118"/>
      <c r="F318" s="118"/>
      <c r="G318" s="118"/>
      <c r="H318" s="118"/>
      <c r="I318" s="118"/>
      <c r="J318" s="118"/>
      <c r="K318" s="118"/>
      <c r="L318" s="118"/>
      <c r="M318" s="118"/>
    </row>
    <row r="319" spans="1:13" ht="15.75" x14ac:dyDescent="0.25">
      <c r="A319" s="95">
        <v>4</v>
      </c>
      <c r="B319" s="18" t="s">
        <v>29</v>
      </c>
      <c r="C319" s="95"/>
      <c r="D319" s="95"/>
      <c r="E319" s="95"/>
      <c r="F319" s="95"/>
      <c r="G319" s="95"/>
      <c r="H319" s="95"/>
      <c r="I319" s="95"/>
      <c r="J319" s="95"/>
      <c r="K319" s="95"/>
      <c r="L319" s="95"/>
      <c r="M319" s="95"/>
    </row>
    <row r="320" spans="1:13" ht="173.25" x14ac:dyDescent="0.25">
      <c r="A320" s="95"/>
      <c r="B320" s="22" t="s">
        <v>216</v>
      </c>
      <c r="C320" s="95" t="s">
        <v>58</v>
      </c>
      <c r="D320" s="23" t="s">
        <v>248</v>
      </c>
      <c r="E320" s="95">
        <f>425.4/425.4*100</f>
        <v>100</v>
      </c>
      <c r="F320" s="95">
        <v>0</v>
      </c>
      <c r="G320" s="95">
        <f>E320+F320</f>
        <v>100</v>
      </c>
      <c r="H320" s="95">
        <f>425.4/425.4*100</f>
        <v>100</v>
      </c>
      <c r="I320" s="95">
        <v>0</v>
      </c>
      <c r="J320" s="95">
        <f>H320+I320</f>
        <v>100</v>
      </c>
      <c r="K320" s="95">
        <v>0</v>
      </c>
      <c r="L320" s="95">
        <v>0</v>
      </c>
      <c r="M320" s="95">
        <v>0</v>
      </c>
    </row>
    <row r="321" spans="1:13" ht="34.15" customHeight="1" x14ac:dyDescent="0.25">
      <c r="A321" s="118" t="s">
        <v>342</v>
      </c>
      <c r="B321" s="118"/>
      <c r="C321" s="118"/>
      <c r="D321" s="118"/>
      <c r="E321" s="118"/>
      <c r="F321" s="118"/>
      <c r="G321" s="118"/>
      <c r="H321" s="118"/>
      <c r="I321" s="118"/>
      <c r="J321" s="118"/>
      <c r="K321" s="118"/>
      <c r="L321" s="118"/>
      <c r="M321" s="118"/>
    </row>
    <row r="322" spans="1:13" ht="15.6" customHeight="1" x14ac:dyDescent="0.25">
      <c r="A322" s="95"/>
      <c r="B322" s="45" t="s">
        <v>249</v>
      </c>
      <c r="C322" s="107" t="s">
        <v>246</v>
      </c>
      <c r="D322" s="108"/>
      <c r="E322" s="108"/>
      <c r="F322" s="108"/>
      <c r="G322" s="108"/>
      <c r="H322" s="108"/>
      <c r="I322" s="108"/>
      <c r="J322" s="108"/>
      <c r="K322" s="108"/>
      <c r="L322" s="109"/>
      <c r="M322" s="95"/>
    </row>
    <row r="323" spans="1:13" ht="15.75" x14ac:dyDescent="0.25">
      <c r="A323" s="95">
        <v>1</v>
      </c>
      <c r="B323" s="50" t="s">
        <v>26</v>
      </c>
      <c r="C323" s="45"/>
      <c r="D323" s="45"/>
      <c r="E323" s="45"/>
      <c r="F323" s="45"/>
      <c r="G323" s="45"/>
      <c r="H323" s="95"/>
      <c r="I323" s="95"/>
      <c r="J323" s="95"/>
      <c r="K323" s="95"/>
      <c r="L323" s="95"/>
      <c r="M323" s="95"/>
    </row>
    <row r="324" spans="1:13" ht="94.5" x14ac:dyDescent="0.25">
      <c r="A324" s="95"/>
      <c r="B324" s="51" t="s">
        <v>250</v>
      </c>
      <c r="C324" s="45" t="s">
        <v>55</v>
      </c>
      <c r="D324" s="45" t="s">
        <v>194</v>
      </c>
      <c r="E324" s="27">
        <v>42900</v>
      </c>
      <c r="F324" s="27">
        <v>0</v>
      </c>
      <c r="G324" s="27">
        <f>E324+F324</f>
        <v>42900</v>
      </c>
      <c r="H324" s="27">
        <v>42900</v>
      </c>
      <c r="I324" s="27">
        <v>0</v>
      </c>
      <c r="J324" s="27">
        <f>H324+I324</f>
        <v>42900</v>
      </c>
      <c r="K324" s="88">
        <v>0</v>
      </c>
      <c r="L324" s="88">
        <f t="shared" ref="L324:L325" si="10">I324-F324</f>
        <v>0</v>
      </c>
      <c r="M324" s="88">
        <f t="shared" ref="M324:M325" si="11">K324+L324</f>
        <v>0</v>
      </c>
    </row>
    <row r="325" spans="1:13" ht="78.75" x14ac:dyDescent="0.25">
      <c r="A325" s="95"/>
      <c r="B325" s="52" t="s">
        <v>251</v>
      </c>
      <c r="C325" s="45" t="s">
        <v>252</v>
      </c>
      <c r="D325" s="45" t="s">
        <v>193</v>
      </c>
      <c r="E325" s="27">
        <v>21450</v>
      </c>
      <c r="F325" s="27">
        <v>0</v>
      </c>
      <c r="G325" s="27">
        <f>E325+F325</f>
        <v>21450</v>
      </c>
      <c r="H325" s="27">
        <v>21450</v>
      </c>
      <c r="I325" s="27">
        <v>0</v>
      </c>
      <c r="J325" s="27">
        <f>H325+I325</f>
        <v>21450</v>
      </c>
      <c r="K325" s="88">
        <v>0</v>
      </c>
      <c r="L325" s="88">
        <f t="shared" si="10"/>
        <v>0</v>
      </c>
      <c r="M325" s="88">
        <f t="shared" si="11"/>
        <v>0</v>
      </c>
    </row>
    <row r="326" spans="1:13" ht="34.15" customHeight="1" x14ac:dyDescent="0.25">
      <c r="A326" s="118" t="s">
        <v>342</v>
      </c>
      <c r="B326" s="118"/>
      <c r="C326" s="118"/>
      <c r="D326" s="118"/>
      <c r="E326" s="118"/>
      <c r="F326" s="118"/>
      <c r="G326" s="118"/>
      <c r="H326" s="118"/>
      <c r="I326" s="118"/>
      <c r="J326" s="118"/>
      <c r="K326" s="118"/>
      <c r="L326" s="118"/>
      <c r="M326" s="118"/>
    </row>
    <row r="327" spans="1:13" ht="15.75" x14ac:dyDescent="0.25">
      <c r="A327" s="95">
        <v>2</v>
      </c>
      <c r="B327" s="50" t="s">
        <v>27</v>
      </c>
      <c r="C327" s="45"/>
      <c r="D327" s="45"/>
      <c r="E327" s="45"/>
      <c r="F327" s="45"/>
      <c r="G327" s="45"/>
      <c r="H327" s="95"/>
      <c r="I327" s="95"/>
      <c r="J327" s="95"/>
      <c r="K327" s="95"/>
      <c r="L327" s="95"/>
      <c r="M327" s="95"/>
    </row>
    <row r="328" spans="1:13" ht="78.75" x14ac:dyDescent="0.25">
      <c r="A328" s="95"/>
      <c r="B328" s="53" t="s">
        <v>255</v>
      </c>
      <c r="C328" s="45" t="s">
        <v>257</v>
      </c>
      <c r="D328" s="45" t="s">
        <v>193</v>
      </c>
      <c r="E328" s="45">
        <v>2</v>
      </c>
      <c r="F328" s="45">
        <v>0</v>
      </c>
      <c r="G328" s="45">
        <v>2</v>
      </c>
      <c r="H328" s="45">
        <v>2</v>
      </c>
      <c r="I328" s="45">
        <v>0</v>
      </c>
      <c r="J328" s="45">
        <v>2</v>
      </c>
      <c r="K328" s="95">
        <v>0</v>
      </c>
      <c r="L328" s="95">
        <v>0</v>
      </c>
      <c r="M328" s="95">
        <v>0</v>
      </c>
    </row>
    <row r="329" spans="1:13" ht="34.9" customHeight="1" x14ac:dyDescent="0.25">
      <c r="A329" s="118" t="s">
        <v>342</v>
      </c>
      <c r="B329" s="118"/>
      <c r="C329" s="118"/>
      <c r="D329" s="118"/>
      <c r="E329" s="118"/>
      <c r="F329" s="118"/>
      <c r="G329" s="118"/>
      <c r="H329" s="118"/>
      <c r="I329" s="118"/>
      <c r="J329" s="118"/>
      <c r="K329" s="118"/>
      <c r="L329" s="118"/>
      <c r="M329" s="118"/>
    </row>
    <row r="330" spans="1:13" ht="31.5" x14ac:dyDescent="0.25">
      <c r="A330" s="95">
        <v>3</v>
      </c>
      <c r="B330" s="50" t="s">
        <v>28</v>
      </c>
      <c r="C330" s="45"/>
      <c r="D330" s="45"/>
      <c r="E330" s="45"/>
      <c r="F330" s="45"/>
      <c r="G330" s="45"/>
      <c r="H330" s="95"/>
      <c r="I330" s="95"/>
      <c r="J330" s="95"/>
      <c r="K330" s="95"/>
      <c r="L330" s="95"/>
      <c r="M330" s="95"/>
    </row>
    <row r="331" spans="1:13" ht="110.25" x14ac:dyDescent="0.25">
      <c r="A331" s="95"/>
      <c r="B331" s="53" t="s">
        <v>256</v>
      </c>
      <c r="C331" s="45" t="s">
        <v>257</v>
      </c>
      <c r="D331" s="45" t="s">
        <v>193</v>
      </c>
      <c r="E331" s="54">
        <v>2</v>
      </c>
      <c r="F331" s="45">
        <v>0</v>
      </c>
      <c r="G331" s="54">
        <v>2</v>
      </c>
      <c r="H331" s="45">
        <v>2</v>
      </c>
      <c r="I331" s="45">
        <v>0</v>
      </c>
      <c r="J331" s="45">
        <v>2</v>
      </c>
      <c r="K331" s="95">
        <v>0</v>
      </c>
      <c r="L331" s="95">
        <v>0</v>
      </c>
      <c r="M331" s="95">
        <v>0</v>
      </c>
    </row>
    <row r="332" spans="1:13" ht="33" customHeight="1" x14ac:dyDescent="0.25">
      <c r="A332" s="118" t="s">
        <v>342</v>
      </c>
      <c r="B332" s="118"/>
      <c r="C332" s="118"/>
      <c r="D332" s="118"/>
      <c r="E332" s="118"/>
      <c r="F332" s="118"/>
      <c r="G332" s="118"/>
      <c r="H332" s="118"/>
      <c r="I332" s="118"/>
      <c r="J332" s="118"/>
      <c r="K332" s="118"/>
      <c r="L332" s="118"/>
      <c r="M332" s="118"/>
    </row>
    <row r="333" spans="1:13" ht="15.75" x14ac:dyDescent="0.25">
      <c r="A333" s="95">
        <v>4</v>
      </c>
      <c r="B333" s="50" t="s">
        <v>29</v>
      </c>
      <c r="C333" s="45"/>
      <c r="D333" s="45"/>
      <c r="E333" s="45"/>
      <c r="F333" s="45"/>
      <c r="G333" s="45"/>
      <c r="H333" s="95"/>
      <c r="I333" s="95"/>
      <c r="J333" s="95"/>
      <c r="K333" s="95"/>
      <c r="L333" s="95"/>
      <c r="M333" s="95"/>
    </row>
    <row r="334" spans="1:13" ht="110.25" x14ac:dyDescent="0.25">
      <c r="A334" s="95"/>
      <c r="B334" s="55" t="s">
        <v>253</v>
      </c>
      <c r="C334" s="45" t="s">
        <v>58</v>
      </c>
      <c r="D334" s="56" t="s">
        <v>254</v>
      </c>
      <c r="E334" s="45">
        <f>425.4/425.4*100</f>
        <v>100</v>
      </c>
      <c r="F334" s="45">
        <v>0</v>
      </c>
      <c r="G334" s="45">
        <f>E334+F334</f>
        <v>100</v>
      </c>
      <c r="H334" s="45">
        <f>425.4/425.4*100</f>
        <v>100</v>
      </c>
      <c r="I334" s="45">
        <v>0</v>
      </c>
      <c r="J334" s="45">
        <f>H334+I334</f>
        <v>100</v>
      </c>
      <c r="K334" s="95">
        <v>0</v>
      </c>
      <c r="L334" s="95">
        <v>0</v>
      </c>
      <c r="M334" s="95">
        <v>0</v>
      </c>
    </row>
    <row r="335" spans="1:13" ht="33" customHeight="1" x14ac:dyDescent="0.25">
      <c r="A335" s="118" t="s">
        <v>342</v>
      </c>
      <c r="B335" s="118"/>
      <c r="C335" s="118"/>
      <c r="D335" s="118"/>
      <c r="E335" s="118"/>
      <c r="F335" s="118"/>
      <c r="G335" s="118"/>
      <c r="H335" s="118"/>
      <c r="I335" s="118"/>
      <c r="J335" s="118"/>
      <c r="K335" s="118"/>
      <c r="L335" s="118"/>
      <c r="M335" s="118"/>
    </row>
    <row r="336" spans="1:13" ht="99" customHeight="1" x14ac:dyDescent="0.25">
      <c r="A336" s="119" t="s">
        <v>353</v>
      </c>
      <c r="B336" s="119"/>
      <c r="C336" s="119"/>
      <c r="D336" s="119"/>
      <c r="E336" s="119"/>
      <c r="F336" s="119"/>
      <c r="G336" s="119"/>
      <c r="H336" s="119"/>
      <c r="I336" s="119"/>
      <c r="J336" s="119"/>
      <c r="K336" s="119"/>
      <c r="L336" s="119"/>
      <c r="M336" s="119"/>
    </row>
    <row r="337" spans="1:13" ht="15.75" x14ac:dyDescent="0.25">
      <c r="A337" s="4"/>
    </row>
    <row r="338" spans="1:13" ht="15.75" x14ac:dyDescent="0.25">
      <c r="A338" s="4"/>
    </row>
    <row r="339" spans="1:13" ht="15.75" x14ac:dyDescent="0.25">
      <c r="A339" s="110" t="s">
        <v>344</v>
      </c>
      <c r="B339" s="110"/>
      <c r="C339" s="110"/>
      <c r="D339" s="110"/>
      <c r="E339" s="110"/>
      <c r="F339" s="110"/>
      <c r="G339" s="110"/>
      <c r="H339" s="14"/>
      <c r="J339" s="130" t="s">
        <v>197</v>
      </c>
      <c r="K339" s="130"/>
      <c r="L339" s="130"/>
      <c r="M339" s="130"/>
    </row>
    <row r="340" spans="1:13" ht="15.75" x14ac:dyDescent="0.25">
      <c r="A340" s="1"/>
      <c r="B340" s="3"/>
      <c r="C340" s="3"/>
      <c r="D340" s="1"/>
      <c r="H340" s="13" t="s">
        <v>30</v>
      </c>
      <c r="J340" s="105" t="s">
        <v>31</v>
      </c>
      <c r="K340" s="105"/>
      <c r="L340" s="105"/>
      <c r="M340" s="105"/>
    </row>
    <row r="341" spans="1:13" ht="15" customHeight="1" x14ac:dyDescent="0.25">
      <c r="A341" s="2"/>
      <c r="D341" s="1"/>
    </row>
    <row r="342" spans="1:13" ht="15.75" x14ac:dyDescent="0.25">
      <c r="A342" s="110" t="s">
        <v>345</v>
      </c>
      <c r="B342" s="110"/>
      <c r="C342" s="110"/>
      <c r="D342" s="110"/>
      <c r="E342" s="110"/>
      <c r="F342" s="110"/>
      <c r="G342" s="110"/>
      <c r="H342" s="14"/>
      <c r="J342" s="130" t="s">
        <v>346</v>
      </c>
      <c r="K342" s="130"/>
      <c r="L342" s="130"/>
      <c r="M342" s="130"/>
    </row>
    <row r="343" spans="1:13" ht="15.75" customHeight="1" x14ac:dyDescent="0.25">
      <c r="A343" s="1"/>
      <c r="B343" s="1"/>
      <c r="C343" s="1"/>
      <c r="D343" s="1"/>
      <c r="E343" s="1"/>
      <c r="F343" s="1"/>
      <c r="G343" s="1"/>
      <c r="H343" s="13" t="s">
        <v>30</v>
      </c>
      <c r="J343" s="105" t="s">
        <v>31</v>
      </c>
      <c r="K343" s="105"/>
      <c r="L343" s="105"/>
      <c r="M343" s="105"/>
    </row>
  </sheetData>
  <mergeCells count="136">
    <mergeCell ref="A329:M329"/>
    <mergeCell ref="A332:M332"/>
    <mergeCell ref="A335:M335"/>
    <mergeCell ref="C322:L322"/>
    <mergeCell ref="C306:M306"/>
    <mergeCell ref="A318:M318"/>
    <mergeCell ref="A305:M305"/>
    <mergeCell ref="A312:M312"/>
    <mergeCell ref="A315:M315"/>
    <mergeCell ref="A321:M321"/>
    <mergeCell ref="A326:M326"/>
    <mergeCell ref="A288:M288"/>
    <mergeCell ref="A291:M291"/>
    <mergeCell ref="A296:M296"/>
    <mergeCell ref="A299:M299"/>
    <mergeCell ref="A302:M302"/>
    <mergeCell ref="A230:M230"/>
    <mergeCell ref="A233:M233"/>
    <mergeCell ref="A236:M236"/>
    <mergeCell ref="A241:M241"/>
    <mergeCell ref="A244:M244"/>
    <mergeCell ref="C292:M292"/>
    <mergeCell ref="C279:M279"/>
    <mergeCell ref="A247:M247"/>
    <mergeCell ref="A250:M250"/>
    <mergeCell ref="A255:M255"/>
    <mergeCell ref="A258:M258"/>
    <mergeCell ref="A261:M261"/>
    <mergeCell ref="A264:M264"/>
    <mergeCell ref="A269:M269"/>
    <mergeCell ref="A272:M272"/>
    <mergeCell ref="A275:M275"/>
    <mergeCell ref="A278:M278"/>
    <mergeCell ref="A283:M283"/>
    <mergeCell ref="C265:M265"/>
    <mergeCell ref="C251:M251"/>
    <mergeCell ref="C237:M237"/>
    <mergeCell ref="C223:M223"/>
    <mergeCell ref="A201:M201"/>
    <mergeCell ref="A204:M204"/>
    <mergeCell ref="A209:M209"/>
    <mergeCell ref="A214:M214"/>
    <mergeCell ref="A219:M219"/>
    <mergeCell ref="A222:M222"/>
    <mergeCell ref="A227:M227"/>
    <mergeCell ref="C210:M210"/>
    <mergeCell ref="C197:M197"/>
    <mergeCell ref="C183:M183"/>
    <mergeCell ref="C169:M169"/>
    <mergeCell ref="C155:M155"/>
    <mergeCell ref="A145:M145"/>
    <mergeCell ref="A148:M148"/>
    <mergeCell ref="A151:M151"/>
    <mergeCell ref="A154:M154"/>
    <mergeCell ref="A159:M159"/>
    <mergeCell ref="A162:M162"/>
    <mergeCell ref="A182:M182"/>
    <mergeCell ref="A187:M187"/>
    <mergeCell ref="A190:M190"/>
    <mergeCell ref="A193:M193"/>
    <mergeCell ref="A196:M196"/>
    <mergeCell ref="A165:M165"/>
    <mergeCell ref="A168:M168"/>
    <mergeCell ref="A173:M173"/>
    <mergeCell ref="A176:M176"/>
    <mergeCell ref="A179:M179"/>
    <mergeCell ref="A109:M109"/>
    <mergeCell ref="A112:M112"/>
    <mergeCell ref="C141:M141"/>
    <mergeCell ref="C127:M127"/>
    <mergeCell ref="C113:M113"/>
    <mergeCell ref="A117:M117"/>
    <mergeCell ref="A120:M120"/>
    <mergeCell ref="A123:M123"/>
    <mergeCell ref="A126:M126"/>
    <mergeCell ref="A131:M131"/>
    <mergeCell ref="A134:M134"/>
    <mergeCell ref="A137:M137"/>
    <mergeCell ref="A140:M140"/>
    <mergeCell ref="A98:M98"/>
    <mergeCell ref="C99:G99"/>
    <mergeCell ref="A103:M103"/>
    <mergeCell ref="A106:M106"/>
    <mergeCell ref="A81:M81"/>
    <mergeCell ref="A84:M84"/>
    <mergeCell ref="C85:G85"/>
    <mergeCell ref="A89:M89"/>
    <mergeCell ref="A92:M92"/>
    <mergeCell ref="A1:M1"/>
    <mergeCell ref="A2:M2"/>
    <mergeCell ref="K67:M68"/>
    <mergeCell ref="B14:D14"/>
    <mergeCell ref="E14:G14"/>
    <mergeCell ref="H14:J14"/>
    <mergeCell ref="A22:A23"/>
    <mergeCell ref="C25:E25"/>
    <mergeCell ref="F25:H25"/>
    <mergeCell ref="I25:K25"/>
    <mergeCell ref="B22:M22"/>
    <mergeCell ref="A25:A26"/>
    <mergeCell ref="B25:B26"/>
    <mergeCell ref="A3:A4"/>
    <mergeCell ref="B61:K61"/>
    <mergeCell ref="A5:A6"/>
    <mergeCell ref="A7:A8"/>
    <mergeCell ref="A9:A10"/>
    <mergeCell ref="B9:D9"/>
    <mergeCell ref="B10:D10"/>
    <mergeCell ref="B51:M51"/>
    <mergeCell ref="D67:D69"/>
    <mergeCell ref="C67:C69"/>
    <mergeCell ref="B67:B69"/>
    <mergeCell ref="J342:M342"/>
    <mergeCell ref="J343:M343"/>
    <mergeCell ref="A342:G342"/>
    <mergeCell ref="E6:M6"/>
    <mergeCell ref="E7:M7"/>
    <mergeCell ref="J339:M339"/>
    <mergeCell ref="J340:M340"/>
    <mergeCell ref="A339:G339"/>
    <mergeCell ref="E8:M8"/>
    <mergeCell ref="B64:M64"/>
    <mergeCell ref="A48:K48"/>
    <mergeCell ref="A51:A52"/>
    <mergeCell ref="B55:B56"/>
    <mergeCell ref="C55:E55"/>
    <mergeCell ref="F55:H55"/>
    <mergeCell ref="I55:K55"/>
    <mergeCell ref="A336:M336"/>
    <mergeCell ref="A67:A69"/>
    <mergeCell ref="E67:G68"/>
    <mergeCell ref="H67:J68"/>
    <mergeCell ref="C71:M71"/>
    <mergeCell ref="A75:M75"/>
    <mergeCell ref="A78:M78"/>
    <mergeCell ref="A95:M95"/>
  </mergeCells>
  <pageMargins left="0.19" right="0.18" top="0.53" bottom="0.31" header="0.3" footer="0.3"/>
  <pageSetup paperSize="9" scale="82" orientation="landscape" horizontalDpi="0" verticalDpi="0" r:id="rId1"/>
  <rowBreaks count="1" manualBreakCount="1">
    <brk id="51" max="12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9"/>
  <sheetViews>
    <sheetView zoomScale="60" zoomScaleNormal="60" workbookViewId="0">
      <selection activeCell="S103" sqref="S103"/>
    </sheetView>
  </sheetViews>
  <sheetFormatPr defaultColWidth="21.5703125" defaultRowHeight="15" x14ac:dyDescent="0.25"/>
  <cols>
    <col min="1" max="1" width="6.5703125" style="60" customWidth="1"/>
    <col min="2" max="7" width="21.5703125" style="60"/>
    <col min="8" max="38" width="10.28515625" style="60" customWidth="1"/>
    <col min="39" max="16384" width="21.5703125" style="60"/>
  </cols>
  <sheetData>
    <row r="1" spans="1:7" x14ac:dyDescent="0.25">
      <c r="F1" s="138" t="s">
        <v>260</v>
      </c>
      <c r="G1" s="139"/>
    </row>
    <row r="2" spans="1:7" x14ac:dyDescent="0.25">
      <c r="F2" s="139"/>
      <c r="G2" s="139"/>
    </row>
    <row r="3" spans="1:7" ht="32.25" customHeight="1" x14ac:dyDescent="0.25">
      <c r="F3" s="139"/>
      <c r="G3" s="139"/>
    </row>
    <row r="4" spans="1:7" ht="15.75" x14ac:dyDescent="0.25">
      <c r="A4" s="57"/>
      <c r="E4" s="57" t="s">
        <v>0</v>
      </c>
    </row>
    <row r="5" spans="1:7" ht="15.75" x14ac:dyDescent="0.25">
      <c r="A5" s="57"/>
      <c r="E5" s="120" t="s">
        <v>261</v>
      </c>
      <c r="F5" s="120"/>
      <c r="G5" s="120"/>
    </row>
    <row r="6" spans="1:7" ht="15.75" x14ac:dyDescent="0.25">
      <c r="A6" s="57"/>
      <c r="B6" s="57"/>
      <c r="E6" s="120" t="s">
        <v>51</v>
      </c>
      <c r="F6" s="120"/>
      <c r="G6" s="120"/>
    </row>
    <row r="7" spans="1:7" ht="15" customHeight="1" x14ac:dyDescent="0.25">
      <c r="A7" s="57"/>
      <c r="E7" s="105" t="s">
        <v>1</v>
      </c>
      <c r="F7" s="105"/>
      <c r="G7" s="105"/>
    </row>
    <row r="8" spans="1:7" ht="15.75" x14ac:dyDescent="0.25">
      <c r="A8" s="57"/>
      <c r="B8" s="57"/>
      <c r="E8" s="120" t="s">
        <v>281</v>
      </c>
      <c r="F8" s="120"/>
      <c r="G8" s="120"/>
    </row>
    <row r="9" spans="1:7" ht="15" customHeight="1" x14ac:dyDescent="0.25">
      <c r="A9" s="57"/>
      <c r="E9" s="105"/>
      <c r="F9" s="105"/>
      <c r="G9" s="105"/>
    </row>
    <row r="10" spans="1:7" ht="15.75" x14ac:dyDescent="0.25">
      <c r="A10" s="57"/>
      <c r="E10" s="143" t="s">
        <v>336</v>
      </c>
      <c r="F10" s="143"/>
      <c r="G10" s="143"/>
    </row>
    <row r="13" spans="1:7" ht="15.75" x14ac:dyDescent="0.25">
      <c r="A13" s="121" t="s">
        <v>2</v>
      </c>
      <c r="B13" s="121"/>
      <c r="C13" s="121"/>
      <c r="D13" s="121"/>
      <c r="E13" s="121"/>
      <c r="F13" s="121"/>
      <c r="G13" s="121"/>
    </row>
    <row r="14" spans="1:7" ht="15.75" x14ac:dyDescent="0.25">
      <c r="A14" s="121" t="s">
        <v>282</v>
      </c>
      <c r="B14" s="121"/>
      <c r="C14" s="121"/>
      <c r="D14" s="121"/>
      <c r="E14" s="121"/>
      <c r="F14" s="121"/>
      <c r="G14" s="121"/>
    </row>
    <row r="17" spans="1:16" ht="31.5" customHeight="1" x14ac:dyDescent="0.25">
      <c r="A17" s="72" t="s">
        <v>262</v>
      </c>
      <c r="B17" s="145" t="s">
        <v>51</v>
      </c>
      <c r="C17" s="145"/>
      <c r="D17" s="145" t="s">
        <v>283</v>
      </c>
      <c r="E17" s="145"/>
      <c r="F17" s="72"/>
      <c r="G17" s="86" t="s">
        <v>284</v>
      </c>
      <c r="H17" s="79"/>
      <c r="I17" s="79"/>
      <c r="J17" s="79"/>
      <c r="K17" s="79"/>
      <c r="L17" s="148"/>
      <c r="M17" s="148"/>
      <c r="N17" s="79"/>
      <c r="O17" s="148"/>
      <c r="P17" s="148"/>
    </row>
    <row r="18" spans="1:16" ht="15" customHeight="1" x14ac:dyDescent="0.25">
      <c r="A18" s="140" t="s">
        <v>1</v>
      </c>
      <c r="B18" s="140"/>
      <c r="C18" s="140"/>
      <c r="D18" s="144" t="s">
        <v>263</v>
      </c>
      <c r="E18" s="144"/>
      <c r="F18" s="73"/>
      <c r="G18" s="87" t="s">
        <v>264</v>
      </c>
      <c r="H18" s="83"/>
      <c r="I18" s="150"/>
      <c r="J18" s="150"/>
      <c r="K18" s="150"/>
      <c r="L18" s="152"/>
      <c r="M18" s="152"/>
      <c r="N18" s="80"/>
      <c r="O18" s="151"/>
      <c r="P18" s="151"/>
    </row>
    <row r="19" spans="1:16" ht="36" customHeight="1" x14ac:dyDescent="0.25">
      <c r="A19" s="74" t="s">
        <v>265</v>
      </c>
      <c r="B19" s="145" t="s">
        <v>51</v>
      </c>
      <c r="C19" s="145"/>
      <c r="D19" s="147" t="s">
        <v>285</v>
      </c>
      <c r="E19" s="147"/>
      <c r="F19" s="74"/>
      <c r="G19" s="86" t="s">
        <v>284</v>
      </c>
      <c r="H19" s="81"/>
      <c r="I19" s="81"/>
      <c r="J19" s="81"/>
      <c r="K19" s="81"/>
      <c r="L19" s="81"/>
      <c r="M19" s="81"/>
      <c r="N19" s="81"/>
      <c r="O19" s="81"/>
      <c r="P19" s="81"/>
    </row>
    <row r="20" spans="1:16" ht="41.25" customHeight="1" x14ac:dyDescent="0.25">
      <c r="A20" s="140" t="s">
        <v>33</v>
      </c>
      <c r="B20" s="140"/>
      <c r="C20" s="140"/>
      <c r="D20" s="141" t="s">
        <v>266</v>
      </c>
      <c r="E20" s="141"/>
      <c r="F20" s="73"/>
      <c r="G20" s="87" t="s">
        <v>264</v>
      </c>
      <c r="H20" s="83"/>
      <c r="I20" s="150"/>
      <c r="J20" s="150"/>
      <c r="K20" s="150"/>
      <c r="L20" s="150"/>
      <c r="M20" s="150"/>
      <c r="N20" s="80"/>
      <c r="O20" s="151"/>
      <c r="P20" s="151"/>
    </row>
    <row r="21" spans="1:16" ht="33.75" customHeight="1" x14ac:dyDescent="0.25">
      <c r="A21" s="75" t="s">
        <v>267</v>
      </c>
      <c r="B21" s="76" t="s">
        <v>286</v>
      </c>
      <c r="C21" s="76" t="s">
        <v>287</v>
      </c>
      <c r="D21" s="85" t="s">
        <v>288</v>
      </c>
      <c r="E21" s="146" t="s">
        <v>180</v>
      </c>
      <c r="F21" s="146"/>
      <c r="G21" s="89" t="s">
        <v>289</v>
      </c>
      <c r="H21" s="82"/>
      <c r="I21" s="75"/>
      <c r="J21" s="82"/>
      <c r="K21" s="149"/>
      <c r="L21" s="149"/>
      <c r="M21" s="149"/>
      <c r="N21" s="149"/>
      <c r="O21" s="149"/>
      <c r="P21" s="82"/>
    </row>
    <row r="22" spans="1:16" ht="56.25" customHeight="1" x14ac:dyDescent="0.25">
      <c r="B22" s="77" t="s">
        <v>268</v>
      </c>
      <c r="C22" s="78" t="s">
        <v>269</v>
      </c>
      <c r="D22" s="73" t="s">
        <v>270</v>
      </c>
      <c r="E22" s="140" t="s">
        <v>271</v>
      </c>
      <c r="F22" s="140"/>
      <c r="G22" s="78" t="s">
        <v>272</v>
      </c>
      <c r="H22" s="84"/>
      <c r="I22" s="77"/>
      <c r="J22" s="77"/>
      <c r="K22" s="150"/>
      <c r="L22" s="150"/>
      <c r="M22" s="150"/>
      <c r="N22" s="150"/>
      <c r="O22" s="150"/>
      <c r="P22" s="80"/>
    </row>
    <row r="23" spans="1:16" ht="42" customHeight="1" x14ac:dyDescent="0.25">
      <c r="A23" s="58" t="s">
        <v>8</v>
      </c>
      <c r="B23" s="110" t="s">
        <v>290</v>
      </c>
      <c r="C23" s="110"/>
      <c r="D23" s="110"/>
      <c r="E23" s="110"/>
      <c r="F23" s="110"/>
      <c r="G23" s="110"/>
    </row>
    <row r="24" spans="1:16" ht="113.25" customHeight="1" x14ac:dyDescent="0.25">
      <c r="A24" s="58" t="s">
        <v>9</v>
      </c>
      <c r="B24" s="143" t="s">
        <v>337</v>
      </c>
      <c r="C24" s="143"/>
      <c r="D24" s="143"/>
      <c r="E24" s="143"/>
      <c r="F24" s="143"/>
      <c r="G24" s="143"/>
    </row>
    <row r="25" spans="1:16" ht="15.75" x14ac:dyDescent="0.25">
      <c r="A25" s="58" t="s">
        <v>10</v>
      </c>
      <c r="B25" s="110" t="s">
        <v>186</v>
      </c>
      <c r="C25" s="110"/>
      <c r="D25" s="110"/>
      <c r="E25" s="110"/>
      <c r="F25" s="110"/>
      <c r="G25" s="110"/>
    </row>
    <row r="26" spans="1:16" ht="15.75" x14ac:dyDescent="0.25">
      <c r="A26" s="59"/>
    </row>
    <row r="27" spans="1:16" ht="15.75" x14ac:dyDescent="0.25">
      <c r="A27" s="63" t="s">
        <v>12</v>
      </c>
      <c r="B27" s="118" t="s">
        <v>187</v>
      </c>
      <c r="C27" s="118"/>
      <c r="D27" s="118"/>
      <c r="E27" s="118"/>
      <c r="F27" s="118"/>
      <c r="G27" s="118"/>
    </row>
    <row r="28" spans="1:16" ht="15.75" x14ac:dyDescent="0.25">
      <c r="A28" s="63"/>
      <c r="B28" s="142" t="s">
        <v>227</v>
      </c>
      <c r="C28" s="142"/>
      <c r="D28" s="142"/>
      <c r="E28" s="142"/>
      <c r="F28" s="142"/>
      <c r="G28" s="142"/>
    </row>
    <row r="29" spans="1:16" ht="15.75" hidden="1" x14ac:dyDescent="0.25">
      <c r="A29" s="63"/>
      <c r="B29" s="118"/>
      <c r="C29" s="118"/>
      <c r="D29" s="118"/>
      <c r="E29" s="118"/>
      <c r="F29" s="118"/>
      <c r="G29" s="118"/>
    </row>
    <row r="30" spans="1:16" ht="15.75" hidden="1" x14ac:dyDescent="0.25">
      <c r="A30" s="63"/>
      <c r="B30" s="118"/>
      <c r="C30" s="118"/>
      <c r="D30" s="118"/>
      <c r="E30" s="118"/>
      <c r="F30" s="118"/>
      <c r="G30" s="118"/>
    </row>
    <row r="31" spans="1:16" ht="15.75" x14ac:dyDescent="0.25">
      <c r="A31" s="59"/>
    </row>
    <row r="32" spans="1:16" ht="15.75" x14ac:dyDescent="0.25">
      <c r="A32" s="68" t="s">
        <v>11</v>
      </c>
      <c r="B32" s="60" t="s">
        <v>291</v>
      </c>
    </row>
    <row r="33" spans="1:7" ht="15.75" x14ac:dyDescent="0.25">
      <c r="A33" s="58" t="s">
        <v>273</v>
      </c>
      <c r="B33" s="110" t="s">
        <v>274</v>
      </c>
      <c r="C33" s="110"/>
      <c r="D33" s="110"/>
      <c r="E33" s="110"/>
      <c r="F33" s="110"/>
      <c r="G33" s="110"/>
    </row>
    <row r="34" spans="1:7" ht="15.75" x14ac:dyDescent="0.25">
      <c r="A34" s="58"/>
      <c r="B34" s="67"/>
      <c r="C34" s="67"/>
      <c r="D34" s="67"/>
      <c r="E34" s="67"/>
      <c r="F34" s="67"/>
      <c r="G34" s="67"/>
    </row>
    <row r="35" spans="1:7" ht="15.75" x14ac:dyDescent="0.25">
      <c r="A35" s="63" t="s">
        <v>12</v>
      </c>
      <c r="B35" s="118" t="s">
        <v>13</v>
      </c>
      <c r="C35" s="118"/>
      <c r="D35" s="118"/>
      <c r="E35" s="118"/>
      <c r="F35" s="118"/>
      <c r="G35" s="118"/>
    </row>
    <row r="36" spans="1:7" ht="30.75" customHeight="1" x14ac:dyDescent="0.25">
      <c r="A36" s="63"/>
      <c r="B36" s="119" t="s">
        <v>292</v>
      </c>
      <c r="C36" s="119"/>
      <c r="D36" s="119"/>
      <c r="E36" s="119"/>
      <c r="F36" s="119"/>
      <c r="G36" s="119"/>
    </row>
    <row r="37" spans="1:7" ht="15.75" hidden="1" x14ac:dyDescent="0.25">
      <c r="A37" s="63"/>
      <c r="B37" s="118"/>
      <c r="C37" s="118"/>
      <c r="D37" s="118"/>
      <c r="E37" s="118"/>
      <c r="F37" s="118"/>
      <c r="G37" s="118"/>
    </row>
    <row r="38" spans="1:7" ht="15.75" hidden="1" x14ac:dyDescent="0.25">
      <c r="A38" s="63"/>
      <c r="B38" s="118"/>
      <c r="C38" s="118"/>
      <c r="D38" s="118"/>
      <c r="E38" s="118"/>
      <c r="F38" s="118"/>
      <c r="G38" s="118"/>
    </row>
    <row r="39" spans="1:7" ht="15.75" x14ac:dyDescent="0.25">
      <c r="A39" s="58"/>
      <c r="B39" s="67"/>
      <c r="C39" s="67"/>
      <c r="D39" s="67"/>
      <c r="E39" s="67"/>
      <c r="F39" s="67"/>
      <c r="G39" s="67"/>
    </row>
    <row r="40" spans="1:7" ht="15.75" x14ac:dyDescent="0.25">
      <c r="A40" s="58" t="s">
        <v>275</v>
      </c>
      <c r="B40" s="69" t="s">
        <v>16</v>
      </c>
      <c r="C40" s="67"/>
      <c r="D40" s="67"/>
      <c r="E40" s="67"/>
      <c r="F40" s="67"/>
      <c r="G40" s="67"/>
    </row>
    <row r="41" spans="1:7" ht="15.75" x14ac:dyDescent="0.25">
      <c r="A41" s="59"/>
      <c r="B41" s="60" t="s">
        <v>276</v>
      </c>
    </row>
    <row r="42" spans="1:7" ht="15.75" x14ac:dyDescent="0.25">
      <c r="A42" s="59"/>
    </row>
    <row r="43" spans="1:7" ht="47.25" x14ac:dyDescent="0.25">
      <c r="A43" s="63" t="s">
        <v>12</v>
      </c>
      <c r="B43" s="63" t="s">
        <v>16</v>
      </c>
      <c r="C43" s="63" t="s">
        <v>17</v>
      </c>
      <c r="D43" s="63" t="s">
        <v>18</v>
      </c>
      <c r="E43" s="63" t="s">
        <v>19</v>
      </c>
    </row>
    <row r="44" spans="1:7" ht="15.75" x14ac:dyDescent="0.25">
      <c r="A44" s="63">
        <v>1</v>
      </c>
      <c r="B44" s="63">
        <v>2</v>
      </c>
      <c r="C44" s="63">
        <v>3</v>
      </c>
      <c r="D44" s="63">
        <v>4</v>
      </c>
      <c r="E44" s="63">
        <v>5</v>
      </c>
    </row>
    <row r="45" spans="1:7" ht="27.75" customHeight="1" x14ac:dyDescent="0.25">
      <c r="A45" s="63"/>
      <c r="B45" s="90" t="s">
        <v>293</v>
      </c>
      <c r="C45" s="88">
        <v>135039</v>
      </c>
      <c r="D45" s="88">
        <v>0</v>
      </c>
      <c r="E45" s="88">
        <f t="shared" ref="E45:E55" si="0">C45</f>
        <v>135039</v>
      </c>
    </row>
    <row r="46" spans="1:7" ht="31.9" customHeight="1" x14ac:dyDescent="0.25">
      <c r="A46" s="63"/>
      <c r="B46" s="90" t="s">
        <v>294</v>
      </c>
      <c r="C46" s="88">
        <v>199000</v>
      </c>
      <c r="D46" s="88">
        <v>0</v>
      </c>
      <c r="E46" s="88">
        <f t="shared" si="0"/>
        <v>199000</v>
      </c>
    </row>
    <row r="47" spans="1:7" ht="26.25" customHeight="1" x14ac:dyDescent="0.25">
      <c r="A47" s="63"/>
      <c r="B47" s="90" t="s">
        <v>295</v>
      </c>
      <c r="C47" s="88">
        <v>50000</v>
      </c>
      <c r="D47" s="88">
        <v>0</v>
      </c>
      <c r="E47" s="88">
        <f t="shared" si="0"/>
        <v>50000</v>
      </c>
    </row>
    <row r="48" spans="1:7" ht="35.25" customHeight="1" x14ac:dyDescent="0.25">
      <c r="A48" s="63"/>
      <c r="B48" s="90" t="s">
        <v>70</v>
      </c>
      <c r="C48" s="88">
        <v>412000</v>
      </c>
      <c r="D48" s="88">
        <v>0</v>
      </c>
      <c r="E48" s="88">
        <f t="shared" si="0"/>
        <v>412000</v>
      </c>
    </row>
    <row r="49" spans="1:5" ht="36.75" customHeight="1" x14ac:dyDescent="0.25">
      <c r="A49" s="63"/>
      <c r="B49" s="90" t="s">
        <v>296</v>
      </c>
      <c r="C49" s="88">
        <v>199000</v>
      </c>
      <c r="D49" s="88">
        <v>0</v>
      </c>
      <c r="E49" s="88">
        <f t="shared" si="0"/>
        <v>199000</v>
      </c>
    </row>
    <row r="50" spans="1:5" ht="27.75" customHeight="1" x14ac:dyDescent="0.25">
      <c r="A50" s="63"/>
      <c r="B50" s="90" t="s">
        <v>219</v>
      </c>
      <c r="C50" s="88">
        <v>77000</v>
      </c>
      <c r="D50" s="88">
        <v>0</v>
      </c>
      <c r="E50" s="88">
        <f t="shared" si="0"/>
        <v>77000</v>
      </c>
    </row>
    <row r="51" spans="1:5" ht="31.5" customHeight="1" x14ac:dyDescent="0.25">
      <c r="A51" s="63"/>
      <c r="B51" s="90" t="s">
        <v>72</v>
      </c>
      <c r="C51" s="88">
        <v>182400</v>
      </c>
      <c r="D51" s="88">
        <v>0</v>
      </c>
      <c r="E51" s="88">
        <f t="shared" si="0"/>
        <v>182400</v>
      </c>
    </row>
    <row r="52" spans="1:5" ht="50.25" customHeight="1" x14ac:dyDescent="0.25">
      <c r="A52" s="63"/>
      <c r="B52" s="90" t="s">
        <v>297</v>
      </c>
      <c r="C52" s="88">
        <v>40000</v>
      </c>
      <c r="D52" s="88">
        <v>0</v>
      </c>
      <c r="E52" s="88">
        <f t="shared" si="0"/>
        <v>40000</v>
      </c>
    </row>
    <row r="53" spans="1:5" ht="40.5" customHeight="1" x14ac:dyDescent="0.25">
      <c r="A53" s="63"/>
      <c r="B53" s="90" t="s">
        <v>74</v>
      </c>
      <c r="C53" s="88">
        <v>40000</v>
      </c>
      <c r="D53" s="88">
        <v>0</v>
      </c>
      <c r="E53" s="88">
        <f t="shared" si="0"/>
        <v>40000</v>
      </c>
    </row>
    <row r="54" spans="1:5" ht="41.25" customHeight="1" x14ac:dyDescent="0.25">
      <c r="A54" s="63"/>
      <c r="B54" s="90" t="s">
        <v>75</v>
      </c>
      <c r="C54" s="88">
        <v>141945</v>
      </c>
      <c r="D54" s="88">
        <v>0</v>
      </c>
      <c r="E54" s="88">
        <f t="shared" si="0"/>
        <v>141945</v>
      </c>
    </row>
    <row r="55" spans="1:5" ht="39" customHeight="1" x14ac:dyDescent="0.25">
      <c r="A55" s="63"/>
      <c r="B55" s="90" t="s">
        <v>298</v>
      </c>
      <c r="C55" s="88">
        <v>3000</v>
      </c>
      <c r="D55" s="88">
        <v>0</v>
      </c>
      <c r="E55" s="88">
        <f t="shared" si="0"/>
        <v>3000</v>
      </c>
    </row>
    <row r="56" spans="1:5" ht="64.5" customHeight="1" x14ac:dyDescent="0.25">
      <c r="A56" s="63"/>
      <c r="B56" s="90" t="s">
        <v>299</v>
      </c>
      <c r="C56" s="88">
        <v>0</v>
      </c>
      <c r="D56" s="88">
        <v>198000</v>
      </c>
      <c r="E56" s="88">
        <f>D56</f>
        <v>198000</v>
      </c>
    </row>
    <row r="57" spans="1:5" ht="38.25" customHeight="1" x14ac:dyDescent="0.25">
      <c r="A57" s="63"/>
      <c r="B57" s="90" t="s">
        <v>78</v>
      </c>
      <c r="C57" s="88">
        <v>61250</v>
      </c>
      <c r="D57" s="88">
        <v>0</v>
      </c>
      <c r="E57" s="88">
        <f>C57</f>
        <v>61250</v>
      </c>
    </row>
    <row r="58" spans="1:5" ht="30" customHeight="1" x14ac:dyDescent="0.25">
      <c r="A58" s="63"/>
      <c r="B58" s="90" t="s">
        <v>79</v>
      </c>
      <c r="C58" s="88">
        <v>0</v>
      </c>
      <c r="D58" s="88">
        <v>8100</v>
      </c>
      <c r="E58" s="88">
        <f>D58</f>
        <v>8100</v>
      </c>
    </row>
    <row r="59" spans="1:5" ht="15.75" customHeight="1" x14ac:dyDescent="0.25">
      <c r="A59" s="63"/>
      <c r="B59" s="90" t="s">
        <v>80</v>
      </c>
      <c r="C59" s="88">
        <v>80000</v>
      </c>
      <c r="D59" s="88">
        <v>0</v>
      </c>
      <c r="E59" s="88">
        <f>C59</f>
        <v>80000</v>
      </c>
    </row>
    <row r="60" spans="1:5" ht="36" x14ac:dyDescent="0.25">
      <c r="A60" s="63"/>
      <c r="B60" s="90" t="s">
        <v>300</v>
      </c>
      <c r="C60" s="88">
        <v>48000</v>
      </c>
      <c r="D60" s="88">
        <v>0</v>
      </c>
      <c r="E60" s="88">
        <f>C60</f>
        <v>48000</v>
      </c>
    </row>
    <row r="61" spans="1:5" ht="63" customHeight="1" x14ac:dyDescent="0.25">
      <c r="A61" s="63"/>
      <c r="B61" s="90" t="s">
        <v>301</v>
      </c>
      <c r="C61" s="88">
        <v>22819</v>
      </c>
      <c r="D61" s="88">
        <v>236178</v>
      </c>
      <c r="E61" s="88">
        <f>D61+C61</f>
        <v>258997</v>
      </c>
    </row>
    <row r="62" spans="1:5" ht="60" customHeight="1" x14ac:dyDescent="0.25">
      <c r="A62" s="63"/>
      <c r="B62" s="90" t="s">
        <v>302</v>
      </c>
      <c r="C62" s="88">
        <v>1698780</v>
      </c>
      <c r="D62" s="88">
        <v>0</v>
      </c>
      <c r="E62" s="88">
        <f>C62</f>
        <v>1698780</v>
      </c>
    </row>
    <row r="63" spans="1:5" ht="42" customHeight="1" x14ac:dyDescent="0.25">
      <c r="A63" s="63"/>
      <c r="B63" s="90" t="s">
        <v>303</v>
      </c>
      <c r="C63" s="88">
        <v>135586</v>
      </c>
      <c r="D63" s="88">
        <v>0</v>
      </c>
      <c r="E63" s="88">
        <f>C63</f>
        <v>135586</v>
      </c>
    </row>
    <row r="64" spans="1:5" ht="39" customHeight="1" x14ac:dyDescent="0.25">
      <c r="A64" s="63"/>
      <c r="B64" s="90" t="s">
        <v>304</v>
      </c>
      <c r="C64" s="88">
        <v>25000</v>
      </c>
      <c r="D64" s="88">
        <v>0</v>
      </c>
      <c r="E64" s="88">
        <f>C64</f>
        <v>25000</v>
      </c>
    </row>
    <row r="65" spans="1:7" ht="30.75" customHeight="1" x14ac:dyDescent="0.25">
      <c r="A65" s="63"/>
      <c r="B65" s="90" t="s">
        <v>305</v>
      </c>
      <c r="C65" s="88">
        <v>72000</v>
      </c>
      <c r="D65" s="88">
        <v>0</v>
      </c>
      <c r="E65" s="88">
        <f>C65</f>
        <v>72000</v>
      </c>
    </row>
    <row r="66" spans="1:7" ht="15.75" x14ac:dyDescent="0.25">
      <c r="A66" s="118" t="s">
        <v>19</v>
      </c>
      <c r="B66" s="118"/>
      <c r="C66" s="88">
        <f>SUM(C45:C65)</f>
        <v>3622819</v>
      </c>
      <c r="D66" s="88">
        <f>SUM(D45:D65)</f>
        <v>442278</v>
      </c>
      <c r="E66" s="88">
        <f>SUM(E45:E65)</f>
        <v>4065097</v>
      </c>
    </row>
    <row r="67" spans="1:7" ht="15.75" x14ac:dyDescent="0.25">
      <c r="A67" s="59"/>
    </row>
    <row r="68" spans="1:7" ht="15.75" x14ac:dyDescent="0.25">
      <c r="A68" s="59"/>
    </row>
    <row r="69" spans="1:7" ht="15.75" x14ac:dyDescent="0.25">
      <c r="A69" s="122" t="s">
        <v>277</v>
      </c>
      <c r="B69" s="110" t="s">
        <v>20</v>
      </c>
      <c r="C69" s="110"/>
      <c r="D69" s="110"/>
      <c r="E69" s="110"/>
      <c r="F69" s="110"/>
      <c r="G69" s="110"/>
    </row>
    <row r="70" spans="1:7" ht="15.75" x14ac:dyDescent="0.25">
      <c r="A70" s="122"/>
      <c r="B70" s="57" t="s">
        <v>15</v>
      </c>
    </row>
    <row r="71" spans="1:7" ht="15.75" x14ac:dyDescent="0.25">
      <c r="A71" s="59"/>
    </row>
    <row r="72" spans="1:7" ht="15.75" x14ac:dyDescent="0.25">
      <c r="A72" s="59"/>
    </row>
    <row r="73" spans="1:7" ht="63" x14ac:dyDescent="0.25">
      <c r="A73" s="63" t="s">
        <v>12</v>
      </c>
      <c r="B73" s="63" t="s">
        <v>21</v>
      </c>
      <c r="C73" s="63" t="s">
        <v>17</v>
      </c>
      <c r="D73" s="63" t="s">
        <v>18</v>
      </c>
      <c r="E73" s="63" t="s">
        <v>19</v>
      </c>
    </row>
    <row r="74" spans="1:7" ht="15.75" x14ac:dyDescent="0.25">
      <c r="A74" s="63">
        <v>1</v>
      </c>
      <c r="B74" s="63">
        <v>2</v>
      </c>
      <c r="C74" s="63">
        <v>3</v>
      </c>
      <c r="D74" s="63">
        <v>4</v>
      </c>
      <c r="E74" s="63">
        <v>5</v>
      </c>
    </row>
    <row r="75" spans="1:7" ht="63" x14ac:dyDescent="0.25">
      <c r="A75" s="63"/>
      <c r="B75" s="64" t="s">
        <v>306</v>
      </c>
      <c r="C75" s="91">
        <v>3622819</v>
      </c>
      <c r="D75" s="91">
        <v>442278</v>
      </c>
      <c r="E75" s="91">
        <f>D75+C75</f>
        <v>4065097</v>
      </c>
    </row>
    <row r="76" spans="1:7" ht="14.25" hidden="1" customHeight="1" x14ac:dyDescent="0.25">
      <c r="A76" s="63"/>
      <c r="B76" s="64"/>
      <c r="C76" s="91"/>
      <c r="D76" s="91"/>
      <c r="E76" s="91"/>
    </row>
    <row r="77" spans="1:7" ht="15.75" x14ac:dyDescent="0.25">
      <c r="A77" s="118" t="s">
        <v>19</v>
      </c>
      <c r="B77" s="118"/>
      <c r="C77" s="91">
        <v>3622819</v>
      </c>
      <c r="D77" s="91">
        <v>442278</v>
      </c>
      <c r="E77" s="91">
        <f>D77+C77</f>
        <v>4065097</v>
      </c>
    </row>
    <row r="78" spans="1:7" ht="15.75" x14ac:dyDescent="0.25">
      <c r="A78" s="59"/>
    </row>
    <row r="79" spans="1:7" ht="15.75" x14ac:dyDescent="0.25">
      <c r="A79" s="59"/>
    </row>
    <row r="80" spans="1:7" ht="15.75" x14ac:dyDescent="0.25">
      <c r="A80" s="58" t="s">
        <v>278</v>
      </c>
      <c r="B80" s="110" t="s">
        <v>22</v>
      </c>
      <c r="C80" s="110"/>
      <c r="D80" s="110"/>
      <c r="E80" s="110"/>
      <c r="F80" s="110"/>
      <c r="G80" s="110"/>
    </row>
    <row r="81" spans="1:7" ht="15.75" x14ac:dyDescent="0.25">
      <c r="A81" s="59"/>
    </row>
    <row r="82" spans="1:7" ht="15.75" x14ac:dyDescent="0.25">
      <c r="A82" s="59"/>
    </row>
    <row r="83" spans="1:7" ht="46.5" customHeight="1" x14ac:dyDescent="0.25">
      <c r="A83" s="63" t="s">
        <v>12</v>
      </c>
      <c r="B83" s="63" t="s">
        <v>23</v>
      </c>
      <c r="C83" s="63" t="s">
        <v>24</v>
      </c>
      <c r="D83" s="63" t="s">
        <v>25</v>
      </c>
      <c r="E83" s="63" t="s">
        <v>17</v>
      </c>
      <c r="F83" s="63" t="s">
        <v>18</v>
      </c>
      <c r="G83" s="63" t="s">
        <v>19</v>
      </c>
    </row>
    <row r="84" spans="1:7" ht="15.75" x14ac:dyDescent="0.25">
      <c r="A84" s="63">
        <v>1</v>
      </c>
      <c r="B84" s="63">
        <v>2</v>
      </c>
      <c r="C84" s="63">
        <v>3</v>
      </c>
      <c r="D84" s="63">
        <v>4</v>
      </c>
      <c r="E84" s="63">
        <v>5</v>
      </c>
      <c r="F84" s="63">
        <v>6</v>
      </c>
      <c r="G84" s="63">
        <v>7</v>
      </c>
    </row>
    <row r="85" spans="1:7" ht="15.75" x14ac:dyDescent="0.25">
      <c r="A85" s="63">
        <v>1</v>
      </c>
      <c r="B85" s="64" t="s">
        <v>26</v>
      </c>
      <c r="C85" s="63"/>
      <c r="D85" s="63"/>
      <c r="E85" s="63"/>
      <c r="F85" s="63"/>
      <c r="G85" s="63"/>
    </row>
    <row r="86" spans="1:7" ht="63" x14ac:dyDescent="0.25">
      <c r="A86" s="63"/>
      <c r="B86" s="64" t="s">
        <v>91</v>
      </c>
      <c r="C86" s="63" t="s">
        <v>312</v>
      </c>
      <c r="D86" s="63" t="s">
        <v>311</v>
      </c>
      <c r="E86" s="88">
        <v>334039</v>
      </c>
      <c r="F86" s="88">
        <v>0</v>
      </c>
      <c r="G86" s="88">
        <f>E86</f>
        <v>334039</v>
      </c>
    </row>
    <row r="87" spans="1:7" ht="63" x14ac:dyDescent="0.25">
      <c r="A87" s="63"/>
      <c r="B87" s="64" t="s">
        <v>307</v>
      </c>
      <c r="C87" s="63" t="s">
        <v>84</v>
      </c>
      <c r="D87" s="63" t="s">
        <v>311</v>
      </c>
      <c r="E87" s="63">
        <v>135</v>
      </c>
      <c r="F87" s="63">
        <v>0</v>
      </c>
      <c r="G87" s="63">
        <v>135</v>
      </c>
    </row>
    <row r="88" spans="1:7" ht="63" x14ac:dyDescent="0.25">
      <c r="A88" s="63"/>
      <c r="B88" s="64" t="s">
        <v>308</v>
      </c>
      <c r="C88" s="63" t="s">
        <v>84</v>
      </c>
      <c r="D88" s="63" t="s">
        <v>311</v>
      </c>
      <c r="E88" s="63">
        <v>170</v>
      </c>
      <c r="F88" s="49">
        <v>5</v>
      </c>
      <c r="G88" s="49">
        <v>175</v>
      </c>
    </row>
    <row r="89" spans="1:7" ht="63" x14ac:dyDescent="0.25">
      <c r="A89" s="63"/>
      <c r="B89" s="64" t="s">
        <v>309</v>
      </c>
      <c r="C89" s="63" t="s">
        <v>312</v>
      </c>
      <c r="D89" s="63" t="s">
        <v>311</v>
      </c>
      <c r="E89" s="88">
        <v>1429414</v>
      </c>
      <c r="F89" s="88">
        <v>442278</v>
      </c>
      <c r="G89" s="88">
        <f>F89+E89</f>
        <v>1871692</v>
      </c>
    </row>
    <row r="90" spans="1:7" ht="126" x14ac:dyDescent="0.25">
      <c r="A90" s="63"/>
      <c r="B90" s="64" t="s">
        <v>203</v>
      </c>
      <c r="C90" s="63" t="s">
        <v>312</v>
      </c>
      <c r="D90" s="63" t="s">
        <v>311</v>
      </c>
      <c r="E90" s="88">
        <v>1698780</v>
      </c>
      <c r="F90" s="88">
        <v>0</v>
      </c>
      <c r="G90" s="88">
        <f>E90</f>
        <v>1698780</v>
      </c>
    </row>
    <row r="91" spans="1:7" ht="63" x14ac:dyDescent="0.25">
      <c r="A91" s="63"/>
      <c r="B91" s="64" t="s">
        <v>310</v>
      </c>
      <c r="C91" s="63" t="s">
        <v>214</v>
      </c>
      <c r="D91" s="63" t="s">
        <v>311</v>
      </c>
      <c r="E91" s="63">
        <v>136658</v>
      </c>
      <c r="F91" s="63">
        <v>0</v>
      </c>
      <c r="G91" s="63">
        <f>E91</f>
        <v>136658</v>
      </c>
    </row>
    <row r="92" spans="1:7" ht="15.75" x14ac:dyDescent="0.25">
      <c r="A92" s="63">
        <v>2</v>
      </c>
      <c r="B92" s="64" t="s">
        <v>27</v>
      </c>
      <c r="C92" s="63"/>
      <c r="D92" s="63"/>
      <c r="E92" s="63"/>
      <c r="F92" s="63"/>
      <c r="G92" s="63"/>
    </row>
    <row r="93" spans="1:7" ht="60.75" customHeight="1" x14ac:dyDescent="0.25">
      <c r="A93" s="63"/>
      <c r="B93" s="64" t="s">
        <v>313</v>
      </c>
      <c r="C93" s="63" t="s">
        <v>320</v>
      </c>
      <c r="D93" s="63" t="s">
        <v>321</v>
      </c>
      <c r="E93" s="63">
        <v>135</v>
      </c>
      <c r="F93" s="63">
        <v>0</v>
      </c>
      <c r="G93" s="63">
        <f>F93+E93</f>
        <v>135</v>
      </c>
    </row>
    <row r="94" spans="1:7" ht="33.75" customHeight="1" x14ac:dyDescent="0.25">
      <c r="A94" s="63"/>
      <c r="B94" s="64" t="s">
        <v>314</v>
      </c>
      <c r="C94" s="63" t="s">
        <v>320</v>
      </c>
      <c r="D94" s="63" t="s">
        <v>322</v>
      </c>
      <c r="E94" s="63">
        <v>170</v>
      </c>
      <c r="F94" s="63">
        <v>5</v>
      </c>
      <c r="G94" s="63">
        <f t="shared" ref="G94:G99" si="1">F94+E94</f>
        <v>175</v>
      </c>
    </row>
    <row r="95" spans="1:7" ht="31.5" x14ac:dyDescent="0.25">
      <c r="A95" s="63"/>
      <c r="B95" s="64" t="s">
        <v>315</v>
      </c>
      <c r="C95" s="63" t="s">
        <v>320</v>
      </c>
      <c r="D95" s="63" t="s">
        <v>322</v>
      </c>
      <c r="E95" s="63">
        <v>90</v>
      </c>
      <c r="F95" s="63">
        <v>1</v>
      </c>
      <c r="G95" s="63">
        <f t="shared" si="1"/>
        <v>91</v>
      </c>
    </row>
    <row r="96" spans="1:7" ht="31.5" x14ac:dyDescent="0.25">
      <c r="A96" s="63"/>
      <c r="B96" s="64" t="s">
        <v>316</v>
      </c>
      <c r="C96" s="63" t="s">
        <v>320</v>
      </c>
      <c r="D96" s="63" t="s">
        <v>322</v>
      </c>
      <c r="E96" s="63">
        <v>12</v>
      </c>
      <c r="F96" s="63"/>
      <c r="G96" s="63">
        <f t="shared" si="1"/>
        <v>12</v>
      </c>
    </row>
    <row r="97" spans="1:7" ht="31.5" x14ac:dyDescent="0.25">
      <c r="A97" s="63"/>
      <c r="B97" s="64" t="s">
        <v>317</v>
      </c>
      <c r="C97" s="63" t="s">
        <v>320</v>
      </c>
      <c r="D97" s="63" t="s">
        <v>322</v>
      </c>
      <c r="E97" s="63">
        <v>68</v>
      </c>
      <c r="F97" s="63">
        <v>3</v>
      </c>
      <c r="G97" s="63">
        <f t="shared" si="1"/>
        <v>71</v>
      </c>
    </row>
    <row r="98" spans="1:7" ht="15.75" x14ac:dyDescent="0.25">
      <c r="A98" s="63"/>
      <c r="B98" s="64" t="s">
        <v>318</v>
      </c>
      <c r="C98" s="63" t="s">
        <v>320</v>
      </c>
      <c r="D98" s="63" t="s">
        <v>322</v>
      </c>
      <c r="E98" s="63">
        <v>0</v>
      </c>
      <c r="F98" s="63">
        <v>1</v>
      </c>
      <c r="G98" s="63">
        <f t="shared" si="1"/>
        <v>1</v>
      </c>
    </row>
    <row r="99" spans="1:7" ht="78.75" x14ac:dyDescent="0.25">
      <c r="A99" s="63"/>
      <c r="B99" s="64" t="s">
        <v>319</v>
      </c>
      <c r="C99" s="63" t="s">
        <v>214</v>
      </c>
      <c r="D99" s="63" t="s">
        <v>321</v>
      </c>
      <c r="E99" s="63">
        <v>136658</v>
      </c>
      <c r="F99" s="63">
        <v>0</v>
      </c>
      <c r="G99" s="63">
        <f t="shared" si="1"/>
        <v>136658</v>
      </c>
    </row>
    <row r="100" spans="1:7" ht="15.75" hidden="1" x14ac:dyDescent="0.25">
      <c r="A100" s="64"/>
      <c r="B100" s="64"/>
      <c r="C100" s="63"/>
      <c r="D100" s="63"/>
      <c r="E100" s="63"/>
      <c r="F100" s="63"/>
      <c r="G100" s="63"/>
    </row>
    <row r="101" spans="1:7" ht="15.75" x14ac:dyDescent="0.25">
      <c r="A101" s="63">
        <v>3</v>
      </c>
      <c r="B101" s="64" t="s">
        <v>28</v>
      </c>
      <c r="C101" s="63"/>
      <c r="D101" s="63"/>
      <c r="E101" s="63"/>
      <c r="F101" s="63"/>
      <c r="G101" s="63"/>
    </row>
    <row r="102" spans="1:7" ht="94.5" x14ac:dyDescent="0.25">
      <c r="A102" s="63"/>
      <c r="B102" s="64" t="s">
        <v>323</v>
      </c>
      <c r="C102" s="63" t="s">
        <v>312</v>
      </c>
      <c r="D102" s="63" t="s">
        <v>326</v>
      </c>
      <c r="E102" s="88">
        <v>2474</v>
      </c>
      <c r="F102" s="88">
        <v>0</v>
      </c>
      <c r="G102" s="88">
        <v>2474</v>
      </c>
    </row>
    <row r="103" spans="1:7" ht="63" x14ac:dyDescent="0.25">
      <c r="A103" s="63"/>
      <c r="B103" s="64" t="s">
        <v>324</v>
      </c>
      <c r="C103" s="63" t="s">
        <v>312</v>
      </c>
      <c r="D103" s="63" t="s">
        <v>327</v>
      </c>
      <c r="E103" s="88">
        <v>8408</v>
      </c>
      <c r="F103" s="88">
        <v>88456</v>
      </c>
      <c r="G103" s="88">
        <f>F103+E103</f>
        <v>96864</v>
      </c>
    </row>
    <row r="104" spans="1:7" ht="47.25" x14ac:dyDescent="0.25">
      <c r="A104" s="63"/>
      <c r="B104" s="64" t="s">
        <v>325</v>
      </c>
      <c r="C104" s="63" t="s">
        <v>312</v>
      </c>
      <c r="D104" s="63" t="s">
        <v>328</v>
      </c>
      <c r="E104" s="88">
        <v>12</v>
      </c>
      <c r="F104" s="88">
        <v>0</v>
      </c>
      <c r="G104" s="88">
        <v>12</v>
      </c>
    </row>
    <row r="105" spans="1:7" ht="15.75" x14ac:dyDescent="0.25">
      <c r="A105" s="63">
        <v>4</v>
      </c>
      <c r="B105" s="64" t="s">
        <v>29</v>
      </c>
      <c r="C105" s="63"/>
      <c r="D105" s="63"/>
      <c r="E105" s="63"/>
      <c r="F105" s="63"/>
      <c r="G105" s="63"/>
    </row>
    <row r="106" spans="1:7" ht="110.25" x14ac:dyDescent="0.25">
      <c r="A106" s="63"/>
      <c r="B106" s="64" t="s">
        <v>329</v>
      </c>
      <c r="C106" s="63" t="s">
        <v>332</v>
      </c>
      <c r="D106" s="63" t="s">
        <v>333</v>
      </c>
      <c r="E106" s="63">
        <v>100</v>
      </c>
      <c r="F106" s="63">
        <v>0</v>
      </c>
      <c r="G106" s="63">
        <v>100</v>
      </c>
    </row>
    <row r="107" spans="1:7" ht="78.75" x14ac:dyDescent="0.25">
      <c r="A107" s="63"/>
      <c r="B107" s="64" t="s">
        <v>330</v>
      </c>
      <c r="C107" s="63" t="s">
        <v>332</v>
      </c>
      <c r="D107" s="63" t="s">
        <v>334</v>
      </c>
      <c r="E107" s="63">
        <v>100</v>
      </c>
      <c r="F107" s="63">
        <v>100</v>
      </c>
      <c r="G107" s="63">
        <v>100</v>
      </c>
    </row>
    <row r="108" spans="1:7" ht="110.25" x14ac:dyDescent="0.25">
      <c r="A108" s="64"/>
      <c r="B108" s="64" t="s">
        <v>331</v>
      </c>
      <c r="C108" s="63" t="s">
        <v>332</v>
      </c>
      <c r="D108" s="63" t="s">
        <v>335</v>
      </c>
      <c r="E108" s="63">
        <v>100</v>
      </c>
      <c r="F108" s="63">
        <v>0</v>
      </c>
      <c r="G108" s="63">
        <v>100</v>
      </c>
    </row>
    <row r="109" spans="1:7" ht="15.75" x14ac:dyDescent="0.25">
      <c r="A109" s="59"/>
    </row>
    <row r="110" spans="1:7" ht="15.75" x14ac:dyDescent="0.25">
      <c r="A110" s="59"/>
    </row>
    <row r="111" spans="1:7" ht="15.75" customHeight="1" x14ac:dyDescent="0.25">
      <c r="A111" s="106" t="s">
        <v>196</v>
      </c>
      <c r="B111" s="106"/>
      <c r="C111" s="106"/>
      <c r="D111" s="66"/>
      <c r="E111" s="65"/>
      <c r="F111" s="104" t="s">
        <v>338</v>
      </c>
      <c r="G111" s="104"/>
    </row>
    <row r="112" spans="1:7" ht="32.25" customHeight="1" x14ac:dyDescent="0.25">
      <c r="A112" s="61"/>
      <c r="B112" s="58"/>
      <c r="D112" s="62" t="s">
        <v>30</v>
      </c>
      <c r="F112" s="105" t="s">
        <v>31</v>
      </c>
      <c r="G112" s="105"/>
    </row>
    <row r="113" spans="1:7" ht="15.75" customHeight="1" x14ac:dyDescent="0.25">
      <c r="A113" s="110" t="s">
        <v>32</v>
      </c>
      <c r="B113" s="110"/>
      <c r="C113" s="58"/>
      <c r="D113" s="58"/>
    </row>
    <row r="114" spans="1:7" ht="15.75" customHeight="1" x14ac:dyDescent="0.25">
      <c r="A114" s="110" t="s">
        <v>258</v>
      </c>
      <c r="B114" s="110"/>
      <c r="C114" s="110"/>
      <c r="D114" s="66"/>
      <c r="E114" s="65"/>
      <c r="F114" s="104" t="s">
        <v>339</v>
      </c>
      <c r="G114" s="104"/>
    </row>
    <row r="115" spans="1:7" ht="15.75" x14ac:dyDescent="0.25">
      <c r="A115" s="57"/>
      <c r="B115" s="58"/>
      <c r="C115" s="58"/>
      <c r="D115" s="62" t="s">
        <v>30</v>
      </c>
      <c r="F115" s="105" t="s">
        <v>31</v>
      </c>
      <c r="G115" s="105"/>
    </row>
    <row r="116" spans="1:7" ht="45.75" hidden="1" customHeight="1" x14ac:dyDescent="0.25">
      <c r="A116" s="103" t="s">
        <v>199</v>
      </c>
      <c r="B116" s="103"/>
      <c r="F116" s="84"/>
      <c r="G116" s="84"/>
    </row>
    <row r="117" spans="1:7" ht="15.75" x14ac:dyDescent="0.25">
      <c r="A117" s="57"/>
      <c r="B117" s="58"/>
      <c r="C117" s="58"/>
      <c r="D117" s="62"/>
      <c r="F117" s="131"/>
      <c r="G117" s="131"/>
    </row>
    <row r="118" spans="1:7" x14ac:dyDescent="0.25">
      <c r="A118" s="70" t="s">
        <v>279</v>
      </c>
    </row>
    <row r="119" spans="1:7" x14ac:dyDescent="0.25">
      <c r="A119" s="71" t="s">
        <v>280</v>
      </c>
    </row>
  </sheetData>
  <mergeCells count="57">
    <mergeCell ref="O18:P18"/>
    <mergeCell ref="L18:M18"/>
    <mergeCell ref="A114:C114"/>
    <mergeCell ref="F114:G114"/>
    <mergeCell ref="F115:G115"/>
    <mergeCell ref="I20:K20"/>
    <mergeCell ref="L20:M20"/>
    <mergeCell ref="O20:P20"/>
    <mergeCell ref="A111:C111"/>
    <mergeCell ref="F111:G111"/>
    <mergeCell ref="A113:B113"/>
    <mergeCell ref="N21:O21"/>
    <mergeCell ref="A77:B77"/>
    <mergeCell ref="B80:G80"/>
    <mergeCell ref="F112:G112"/>
    <mergeCell ref="B30:G30"/>
    <mergeCell ref="F117:G117"/>
    <mergeCell ref="L17:M17"/>
    <mergeCell ref="K21:M21"/>
    <mergeCell ref="A66:B66"/>
    <mergeCell ref="A69:A70"/>
    <mergeCell ref="B69:G69"/>
    <mergeCell ref="B23:G23"/>
    <mergeCell ref="B24:G24"/>
    <mergeCell ref="B25:G25"/>
    <mergeCell ref="B27:G27"/>
    <mergeCell ref="K22:L22"/>
    <mergeCell ref="M22:O22"/>
    <mergeCell ref="A116:B116"/>
    <mergeCell ref="O17:P17"/>
    <mergeCell ref="I18:K18"/>
    <mergeCell ref="B17:C17"/>
    <mergeCell ref="B33:G33"/>
    <mergeCell ref="B35:G35"/>
    <mergeCell ref="B36:G36"/>
    <mergeCell ref="B38:G38"/>
    <mergeCell ref="B37:G37"/>
    <mergeCell ref="A20:C20"/>
    <mergeCell ref="D20:E20"/>
    <mergeCell ref="E9:G9"/>
    <mergeCell ref="B28:G28"/>
    <mergeCell ref="B29:G29"/>
    <mergeCell ref="E22:F22"/>
    <mergeCell ref="E10:G10"/>
    <mergeCell ref="A13:G13"/>
    <mergeCell ref="A14:G14"/>
    <mergeCell ref="A18:C18"/>
    <mergeCell ref="D18:E18"/>
    <mergeCell ref="D17:E17"/>
    <mergeCell ref="E21:F21"/>
    <mergeCell ref="B19:C19"/>
    <mergeCell ref="D19:E19"/>
    <mergeCell ref="F1:G3"/>
    <mergeCell ref="E5:G5"/>
    <mergeCell ref="E6:G6"/>
    <mergeCell ref="E7:G7"/>
    <mergeCell ref="E8:G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паспорт</vt:lpstr>
      <vt:lpstr>звіт</vt:lpstr>
      <vt:lpstr>01.01.2020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ГБ</cp:lastModifiedBy>
  <cp:lastPrinted>2019-12-24T15:11:10Z</cp:lastPrinted>
  <dcterms:created xsi:type="dcterms:W3CDTF">2018-12-28T08:43:53Z</dcterms:created>
  <dcterms:modified xsi:type="dcterms:W3CDTF">2020-01-28T11:26:39Z</dcterms:modified>
</cp:coreProperties>
</file>