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5120" windowHeight="7530" tabRatio="784" activeTab="1"/>
  </bookViews>
  <sheets>
    <sheet name="явка" sheetId="1" r:id="rId1"/>
    <sheet name="Порядок денний " sheetId="27" r:id="rId2"/>
    <sheet name="1" sheetId="3" r:id="rId3"/>
    <sheet name="2" sheetId="58" r:id="rId4"/>
    <sheet name="3" sheetId="59" r:id="rId5"/>
    <sheet name="4" sheetId="60" r:id="rId6"/>
    <sheet name="5" sheetId="61" r:id="rId7"/>
    <sheet name="6" sheetId="62" r:id="rId8"/>
    <sheet name="7" sheetId="63" r:id="rId9"/>
    <sheet name="дані" sheetId="2" r:id="rId10"/>
  </sheets>
  <definedNames>
    <definedName name="_xlnm.Print_Area" localSheetId="2">'1'!$A$1:$F$32</definedName>
    <definedName name="_xlnm.Print_Area" localSheetId="3">'2'!$A$1:$F$32</definedName>
    <definedName name="_xlnm.Print_Area" localSheetId="4">'3'!$A$1:$F$32</definedName>
    <definedName name="_xlnm.Print_Area" localSheetId="5">'4'!$A$1:$F$32</definedName>
    <definedName name="_xlnm.Print_Area" localSheetId="6">'5'!$A$1:$F$32</definedName>
    <definedName name="_xlnm.Print_Area" localSheetId="7">'6'!$A$1:$F$32</definedName>
    <definedName name="_xlnm.Print_Area" localSheetId="8">'7'!$A$1:$F$32</definedName>
    <definedName name="_xlnm.Print_Area" localSheetId="1">'Порядок денний '!$A$1:$H$72</definedName>
  </definedNames>
  <calcPr calcId="144525"/>
</workbook>
</file>

<file path=xl/calcChain.xml><?xml version="1.0" encoding="utf-8"?>
<calcChain xmlns="http://schemas.openxmlformats.org/spreadsheetml/2006/main">
  <c r="G71" i="27" l="1"/>
  <c r="D71" i="27"/>
  <c r="E71" i="27"/>
  <c r="F71" i="27"/>
  <c r="C71" i="27"/>
  <c r="G70" i="27"/>
  <c r="D70" i="27"/>
  <c r="E70" i="27"/>
  <c r="F70" i="27"/>
  <c r="C70" i="27"/>
  <c r="G69" i="27"/>
  <c r="D69" i="27"/>
  <c r="E69" i="27"/>
  <c r="F69" i="27"/>
  <c r="C69" i="27"/>
  <c r="G68" i="27"/>
  <c r="D68" i="27"/>
  <c r="E68" i="27"/>
  <c r="F68" i="27"/>
  <c r="C68" i="27"/>
  <c r="A68" i="27"/>
  <c r="A69" i="27"/>
  <c r="A70" i="27"/>
  <c r="A71" i="27"/>
  <c r="G67" i="27" l="1"/>
  <c r="D67" i="27"/>
  <c r="E67" i="27"/>
  <c r="F67" i="27"/>
  <c r="C67" i="27"/>
  <c r="G66" i="27"/>
  <c r="D66" i="27"/>
  <c r="E66" i="27"/>
  <c r="F66" i="27"/>
  <c r="C66" i="27"/>
  <c r="G65" i="27"/>
  <c r="D65" i="27"/>
  <c r="E65" i="27"/>
  <c r="F65" i="27"/>
  <c r="C65" i="27"/>
  <c r="G64" i="27"/>
  <c r="D64" i="27"/>
  <c r="E64" i="27"/>
  <c r="F64" i="27"/>
  <c r="C64" i="27"/>
  <c r="G63" i="27"/>
  <c r="D63" i="27"/>
  <c r="E63" i="27"/>
  <c r="F63" i="27"/>
  <c r="C63" i="27"/>
  <c r="G62" i="27"/>
  <c r="D62" i="27"/>
  <c r="E62" i="27"/>
  <c r="F62" i="27"/>
  <c r="C62" i="27"/>
  <c r="G61" i="27"/>
  <c r="D61" i="27"/>
  <c r="E61" i="27"/>
  <c r="F61" i="27"/>
  <c r="C61" i="27"/>
  <c r="G60" i="27"/>
  <c r="D60" i="27"/>
  <c r="E60" i="27"/>
  <c r="F60" i="27"/>
  <c r="C60" i="27"/>
  <c r="G59" i="27"/>
  <c r="D59" i="27"/>
  <c r="E59" i="27"/>
  <c r="F59" i="27"/>
  <c r="C59" i="27"/>
  <c r="G58" i="27"/>
  <c r="D58" i="27"/>
  <c r="E58" i="27"/>
  <c r="F58" i="27"/>
  <c r="C58" i="27"/>
  <c r="G57" i="27"/>
  <c r="D57" i="27"/>
  <c r="E57" i="27"/>
  <c r="F57" i="27"/>
  <c r="C57" i="27"/>
  <c r="A57" i="27"/>
  <c r="A58" i="27"/>
  <c r="A59" i="27"/>
  <c r="A60" i="27"/>
  <c r="A61" i="27"/>
  <c r="A62" i="27"/>
  <c r="A63" i="27"/>
  <c r="A64" i="27"/>
  <c r="A65" i="27"/>
  <c r="A66" i="27"/>
  <c r="A67" i="27"/>
  <c r="D56" i="27" l="1"/>
  <c r="E56" i="27"/>
  <c r="F56" i="27"/>
  <c r="D55" i="27"/>
  <c r="E55" i="27"/>
  <c r="F55" i="27"/>
  <c r="D54" i="27"/>
  <c r="E54" i="27"/>
  <c r="F54" i="27"/>
  <c r="D53" i="27"/>
  <c r="E53" i="27"/>
  <c r="F53" i="27"/>
  <c r="D52" i="27"/>
  <c r="E52" i="27"/>
  <c r="F52" i="27"/>
  <c r="D51" i="27"/>
  <c r="E51" i="27"/>
  <c r="F51" i="27"/>
  <c r="D50" i="27"/>
  <c r="E50" i="27"/>
  <c r="F50" i="27"/>
  <c r="D49" i="27"/>
  <c r="E49" i="27"/>
  <c r="F49" i="27"/>
  <c r="D48" i="27"/>
  <c r="E48" i="27"/>
  <c r="F48" i="27"/>
  <c r="D47" i="27"/>
  <c r="E47" i="27"/>
  <c r="F47" i="27"/>
  <c r="D46" i="27"/>
  <c r="E46" i="27"/>
  <c r="F46" i="27"/>
  <c r="D45" i="27"/>
  <c r="E45" i="27"/>
  <c r="F45" i="27"/>
  <c r="D44" i="27"/>
  <c r="E44" i="27"/>
  <c r="F44" i="27"/>
  <c r="D43" i="27"/>
  <c r="E43" i="27"/>
  <c r="F43" i="27"/>
  <c r="D42" i="27"/>
  <c r="E42" i="27"/>
  <c r="F42" i="27"/>
  <c r="A56" i="27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B38" i="63"/>
  <c r="B36" i="63"/>
  <c r="B34" i="63"/>
  <c r="B33" i="63"/>
  <c r="B38" i="62"/>
  <c r="B36" i="62"/>
  <c r="B34" i="62"/>
  <c r="B33" i="62"/>
  <c r="B38" i="61"/>
  <c r="B36" i="61"/>
  <c r="B34" i="61"/>
  <c r="B33" i="61"/>
  <c r="B38" i="60"/>
  <c r="B36" i="60"/>
  <c r="B34" i="60"/>
  <c r="B33" i="60"/>
  <c r="B38" i="59"/>
  <c r="B36" i="59"/>
  <c r="B34" i="59"/>
  <c r="B33" i="59"/>
  <c r="B38" i="58"/>
  <c r="B36" i="58"/>
  <c r="B34" i="58"/>
  <c r="B33" i="58"/>
  <c r="B36" i="3"/>
  <c r="B38" i="3"/>
  <c r="B34" i="3"/>
  <c r="B33" i="3"/>
  <c r="A37" i="3" l="1"/>
  <c r="A36" i="3"/>
  <c r="A36" i="58"/>
  <c r="A37" i="58"/>
  <c r="A34" i="59"/>
  <c r="A35" i="59"/>
  <c r="A38" i="59"/>
  <c r="A36" i="60"/>
  <c r="A37" i="60"/>
  <c r="A34" i="61"/>
  <c r="A35" i="61"/>
  <c r="A38" i="61"/>
  <c r="A36" i="62"/>
  <c r="A37" i="62"/>
  <c r="A34" i="63"/>
  <c r="A35" i="63"/>
  <c r="A38" i="63"/>
  <c r="A34" i="3"/>
  <c r="A38" i="3"/>
  <c r="A35" i="3"/>
  <c r="A34" i="58"/>
  <c r="A35" i="58"/>
  <c r="A38" i="58"/>
  <c r="A36" i="59"/>
  <c r="A37" i="59"/>
  <c r="A34" i="60"/>
  <c r="A35" i="60"/>
  <c r="A38" i="60"/>
  <c r="A36" i="61"/>
  <c r="A37" i="61"/>
  <c r="A34" i="62"/>
  <c r="A35" i="62"/>
  <c r="A38" i="62"/>
  <c r="A36" i="63"/>
  <c r="A37" i="63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F30" i="63"/>
  <c r="F30" i="62"/>
  <c r="F30" i="61"/>
  <c r="F30" i="60"/>
  <c r="F30" i="59"/>
  <c r="F30" i="58"/>
  <c r="F30" i="3"/>
  <c r="F3" i="27" l="1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2" i="27"/>
  <c r="A2" i="27" l="1"/>
  <c r="E41" i="27" l="1"/>
  <c r="D41" i="27"/>
  <c r="G41" i="27" l="1"/>
  <c r="H41" i="27" s="1"/>
  <c r="C41" i="27"/>
  <c r="E40" i="27"/>
  <c r="D40" i="27"/>
  <c r="E39" i="27"/>
  <c r="D39" i="27"/>
  <c r="E38" i="27"/>
  <c r="D38" i="27"/>
  <c r="E37" i="27"/>
  <c r="D37" i="27"/>
  <c r="C37" i="27"/>
  <c r="E36" i="27"/>
  <c r="D36" i="27"/>
  <c r="C36" i="27"/>
  <c r="E35" i="27"/>
  <c r="D35" i="27"/>
  <c r="C35" i="27"/>
  <c r="E34" i="27"/>
  <c r="D34" i="27"/>
  <c r="E33" i="27"/>
  <c r="D33" i="27"/>
  <c r="E32" i="27"/>
  <c r="D32" i="27"/>
  <c r="G39" i="27" l="1"/>
  <c r="H39" i="27" s="1"/>
  <c r="C39" i="27"/>
  <c r="G38" i="27"/>
  <c r="H38" i="27" s="1"/>
  <c r="C38" i="27"/>
  <c r="G37" i="27"/>
  <c r="H37" i="27" s="1"/>
  <c r="G36" i="27"/>
  <c r="H36" i="27" s="1"/>
  <c r="G35" i="27"/>
  <c r="H35" i="27" s="1"/>
  <c r="G34" i="27"/>
  <c r="H34" i="27" s="1"/>
  <c r="C34" i="27"/>
  <c r="G33" i="27"/>
  <c r="H33" i="27" s="1"/>
  <c r="C33" i="27"/>
  <c r="G32" i="27"/>
  <c r="H32" i="27" s="1"/>
  <c r="C32" i="27"/>
  <c r="G40" i="27"/>
  <c r="H40" i="27" s="1"/>
  <c r="C40" i="27"/>
  <c r="B1" i="63" l="1"/>
  <c r="B1" i="62"/>
  <c r="B1" i="61"/>
  <c r="B1" i="60"/>
  <c r="E31" i="27"/>
  <c r="D31" i="27"/>
  <c r="E30" i="27"/>
  <c r="D30" i="27"/>
  <c r="E29" i="27"/>
  <c r="D29" i="27"/>
  <c r="E28" i="27"/>
  <c r="D28" i="27"/>
  <c r="E27" i="27"/>
  <c r="D27" i="27"/>
  <c r="E26" i="27"/>
  <c r="D26" i="27"/>
  <c r="E25" i="27"/>
  <c r="D25" i="27"/>
  <c r="E24" i="27"/>
  <c r="D24" i="27"/>
  <c r="E23" i="27"/>
  <c r="D23" i="27"/>
  <c r="E22" i="27"/>
  <c r="D22" i="27"/>
  <c r="E21" i="27"/>
  <c r="D21" i="27"/>
  <c r="E20" i="27"/>
  <c r="D20" i="27"/>
  <c r="E19" i="27"/>
  <c r="D19" i="27"/>
  <c r="E18" i="27"/>
  <c r="D18" i="27"/>
  <c r="E17" i="27"/>
  <c r="D17" i="27"/>
  <c r="E16" i="27"/>
  <c r="D16" i="27"/>
  <c r="E15" i="27"/>
  <c r="D15" i="27"/>
  <c r="E14" i="27"/>
  <c r="D14" i="27"/>
  <c r="E13" i="27"/>
  <c r="D13" i="27"/>
  <c r="E12" i="27"/>
  <c r="D12" i="27"/>
  <c r="E11" i="27"/>
  <c r="D11" i="27"/>
  <c r="E10" i="27"/>
  <c r="D10" i="27"/>
  <c r="E9" i="27"/>
  <c r="D9" i="27"/>
  <c r="E30" i="63"/>
  <c r="E8" i="27" s="1"/>
  <c r="D30" i="63"/>
  <c r="D8" i="27" s="1"/>
  <c r="C30" i="63"/>
  <c r="E30" i="62"/>
  <c r="E7" i="27" s="1"/>
  <c r="D30" i="62"/>
  <c r="D7" i="27" s="1"/>
  <c r="C30" i="62"/>
  <c r="E30" i="61"/>
  <c r="E6" i="27" s="1"/>
  <c r="D30" i="61"/>
  <c r="D6" i="27" s="1"/>
  <c r="C30" i="61"/>
  <c r="E30" i="60"/>
  <c r="E5" i="27" s="1"/>
  <c r="D30" i="60"/>
  <c r="D5" i="27" s="1"/>
  <c r="C30" i="60"/>
  <c r="B1" i="59"/>
  <c r="E30" i="59"/>
  <c r="E4" i="27" s="1"/>
  <c r="D30" i="59"/>
  <c r="D4" i="27" s="1"/>
  <c r="C30" i="59"/>
  <c r="B1" i="58"/>
  <c r="B1" i="3"/>
  <c r="E30" i="58"/>
  <c r="E3" i="27" s="1"/>
  <c r="D30" i="58"/>
  <c r="D3" i="27" s="1"/>
  <c r="C30" i="58"/>
  <c r="A3" i="1"/>
  <c r="C31" i="27" l="1"/>
  <c r="G31" i="27"/>
  <c r="H31" i="27" s="1"/>
  <c r="G30" i="27"/>
  <c r="H30" i="27" s="1"/>
  <c r="C30" i="27"/>
  <c r="C29" i="27"/>
  <c r="G29" i="27"/>
  <c r="H29" i="27" s="1"/>
  <c r="C28" i="27"/>
  <c r="G28" i="27"/>
  <c r="H28" i="27" s="1"/>
  <c r="C27" i="27"/>
  <c r="G27" i="27"/>
  <c r="H27" i="27" s="1"/>
  <c r="C26" i="27"/>
  <c r="G26" i="27"/>
  <c r="H26" i="27" s="1"/>
  <c r="G25" i="27"/>
  <c r="H25" i="27" s="1"/>
  <c r="C25" i="27"/>
  <c r="C24" i="27"/>
  <c r="G24" i="27"/>
  <c r="H24" i="27" s="1"/>
  <c r="C23" i="27"/>
  <c r="G23" i="27"/>
  <c r="H23" i="27" s="1"/>
  <c r="C22" i="27"/>
  <c r="G22" i="27"/>
  <c r="H22" i="27" s="1"/>
  <c r="C21" i="27"/>
  <c r="G21" i="27"/>
  <c r="H21" i="27" s="1"/>
  <c r="C20" i="27"/>
  <c r="G20" i="27"/>
  <c r="H20" i="27" s="1"/>
  <c r="C19" i="27"/>
  <c r="G19" i="27"/>
  <c r="H19" i="27" s="1"/>
  <c r="C18" i="27"/>
  <c r="G18" i="27"/>
  <c r="H18" i="27" s="1"/>
  <c r="C17" i="27"/>
  <c r="G17" i="27"/>
  <c r="H17" i="27" s="1"/>
  <c r="C16" i="27"/>
  <c r="G16" i="27"/>
  <c r="H16" i="27" s="1"/>
  <c r="C15" i="27"/>
  <c r="G15" i="27"/>
  <c r="H15" i="27" s="1"/>
  <c r="C14" i="27"/>
  <c r="G14" i="27"/>
  <c r="H14" i="27" s="1"/>
  <c r="C13" i="27"/>
  <c r="G13" i="27"/>
  <c r="H13" i="27" s="1"/>
  <c r="C12" i="27"/>
  <c r="G12" i="27"/>
  <c r="H12" i="27" s="1"/>
  <c r="C11" i="27"/>
  <c r="G11" i="27"/>
  <c r="H11" i="27" s="1"/>
  <c r="C9" i="27"/>
  <c r="G9" i="27"/>
  <c r="H9" i="27" s="1"/>
  <c r="C8" i="27"/>
  <c r="B31" i="63"/>
  <c r="G8" i="27" s="1"/>
  <c r="C7" i="27"/>
  <c r="B31" i="62"/>
  <c r="G7" i="27" s="1"/>
  <c r="H7" i="27" s="1"/>
  <c r="C6" i="27"/>
  <c r="B31" i="61"/>
  <c r="G6" i="27" s="1"/>
  <c r="C3" i="27"/>
  <c r="B31" i="58"/>
  <c r="G3" i="27" s="1"/>
  <c r="C10" i="27"/>
  <c r="G10" i="27"/>
  <c r="H10" i="27" s="1"/>
  <c r="C5" i="27"/>
  <c r="B31" i="60"/>
  <c r="G5" i="27" s="1"/>
  <c r="C4" i="27"/>
  <c r="B31" i="59"/>
  <c r="G4" i="27" s="1"/>
  <c r="E3" i="1"/>
  <c r="D30" i="3" l="1"/>
  <c r="D2" i="27" s="1"/>
  <c r="E30" i="3"/>
  <c r="E2" i="27" s="1"/>
  <c r="C30" i="3"/>
  <c r="E10" i="1"/>
  <c r="E17" i="1"/>
  <c r="A17" i="1"/>
  <c r="E22" i="1"/>
  <c r="A22" i="1"/>
  <c r="A10" i="1"/>
  <c r="E5" i="1"/>
  <c r="A5" i="1"/>
  <c r="E15" i="1"/>
  <c r="A15" i="1"/>
  <c r="E26" i="1"/>
  <c r="A26" i="1"/>
  <c r="E27" i="1"/>
  <c r="A27" i="1"/>
  <c r="E25" i="1"/>
  <c r="A25" i="1"/>
  <c r="E8" i="1"/>
  <c r="A8" i="1"/>
  <c r="E12" i="1"/>
  <c r="A12" i="1"/>
  <c r="E18" i="1"/>
  <c r="A18" i="1"/>
  <c r="E7" i="1"/>
  <c r="A7" i="1"/>
  <c r="E24" i="1"/>
  <c r="A24" i="1"/>
  <c r="E28" i="1"/>
  <c r="A28" i="1"/>
  <c r="E20" i="1"/>
  <c r="A20" i="1"/>
  <c r="E6" i="1"/>
  <c r="A6" i="1"/>
  <c r="E21" i="1"/>
  <c r="A21" i="1"/>
  <c r="E29" i="1"/>
  <c r="A29" i="1"/>
  <c r="E11" i="1"/>
  <c r="A11" i="1"/>
  <c r="E16" i="1"/>
  <c r="A16" i="1"/>
  <c r="E13" i="1"/>
  <c r="A13" i="1"/>
  <c r="E4" i="1"/>
  <c r="A4" i="1"/>
  <c r="E14" i="1"/>
  <c r="A14" i="1"/>
  <c r="E9" i="1"/>
  <c r="A9" i="1"/>
  <c r="E23" i="1"/>
  <c r="A23" i="1"/>
  <c r="E19" i="1"/>
  <c r="A19" i="1"/>
  <c r="B21" i="61" l="1"/>
  <c r="B21" i="58"/>
  <c r="B21" i="62"/>
  <c r="B21" i="3"/>
  <c r="B21" i="59"/>
  <c r="B21" i="63"/>
  <c r="B21" i="60"/>
  <c r="B18" i="63"/>
  <c r="B18" i="62"/>
  <c r="B18" i="61"/>
  <c r="B18" i="60"/>
  <c r="B18" i="59"/>
  <c r="B18" i="58"/>
  <c r="B18" i="3"/>
  <c r="B8" i="63"/>
  <c r="B8" i="62"/>
  <c r="B8" i="61"/>
  <c r="B8" i="60"/>
  <c r="B8" i="59"/>
  <c r="B8" i="58"/>
  <c r="B8" i="3"/>
  <c r="B10" i="63"/>
  <c r="B10" i="62"/>
  <c r="B10" i="61"/>
  <c r="B10" i="60"/>
  <c r="B10" i="59"/>
  <c r="B10" i="58"/>
  <c r="B10" i="3"/>
  <c r="B14" i="63"/>
  <c r="B14" i="62"/>
  <c r="B14" i="61"/>
  <c r="B14" i="60"/>
  <c r="B14" i="59"/>
  <c r="B14" i="58"/>
  <c r="B14" i="3"/>
  <c r="B27" i="63"/>
  <c r="B27" i="62"/>
  <c r="B27" i="61"/>
  <c r="B27" i="60"/>
  <c r="B27" i="59"/>
  <c r="B27" i="58"/>
  <c r="B27" i="3"/>
  <c r="B19" i="63"/>
  <c r="B19" i="62"/>
  <c r="B19" i="61"/>
  <c r="B19" i="60"/>
  <c r="B19" i="59"/>
  <c r="B19" i="58"/>
  <c r="B19" i="3"/>
  <c r="B29" i="63"/>
  <c r="B29" i="62"/>
  <c r="B29" i="61"/>
  <c r="B29" i="60"/>
  <c r="B29" i="59"/>
  <c r="B29" i="58"/>
  <c r="B29" i="3"/>
  <c r="B15" i="63"/>
  <c r="B15" i="62"/>
  <c r="B15" i="61"/>
  <c r="B15" i="60"/>
  <c r="B15" i="59"/>
  <c r="B15" i="58"/>
  <c r="B15" i="3"/>
  <c r="B4" i="63"/>
  <c r="B4" i="62"/>
  <c r="B4" i="61"/>
  <c r="B4" i="60"/>
  <c r="B4" i="59"/>
  <c r="B4" i="58"/>
  <c r="B4" i="3"/>
  <c r="B26" i="63"/>
  <c r="B26" i="62"/>
  <c r="B26" i="61"/>
  <c r="B26" i="60"/>
  <c r="B26" i="59"/>
  <c r="B26" i="58"/>
  <c r="B26" i="3"/>
  <c r="B12" i="63"/>
  <c r="B12" i="62"/>
  <c r="B12" i="61"/>
  <c r="B12" i="60"/>
  <c r="B12" i="59"/>
  <c r="B12" i="58"/>
  <c r="B12" i="3"/>
  <c r="B13" i="63"/>
  <c r="B13" i="62"/>
  <c r="B13" i="61"/>
  <c r="B13" i="60"/>
  <c r="B13" i="59"/>
  <c r="B13" i="58"/>
  <c r="B13" i="3"/>
  <c r="B20" i="62"/>
  <c r="B20" i="60"/>
  <c r="B20" i="58"/>
  <c r="B20" i="63"/>
  <c r="B20" i="61"/>
  <c r="B20" i="59"/>
  <c r="B20" i="3"/>
  <c r="B16" i="63"/>
  <c r="B16" i="62"/>
  <c r="B16" i="61"/>
  <c r="B16" i="60"/>
  <c r="B16" i="59"/>
  <c r="B16" i="58"/>
  <c r="B16" i="3"/>
  <c r="B11" i="60"/>
  <c r="B11" i="63"/>
  <c r="B11" i="61"/>
  <c r="B11" i="59"/>
  <c r="B11" i="3"/>
  <c r="B11" i="62"/>
  <c r="B11" i="58"/>
  <c r="B28" i="62"/>
  <c r="B28" i="61"/>
  <c r="B28" i="3"/>
  <c r="B28" i="63"/>
  <c r="B28" i="60"/>
  <c r="B28" i="59"/>
  <c r="B28" i="58"/>
  <c r="E30" i="1"/>
  <c r="B24" i="63"/>
  <c r="B24" i="62"/>
  <c r="B24" i="61"/>
  <c r="B24" i="60"/>
  <c r="B24" i="59"/>
  <c r="B24" i="58"/>
  <c r="B24" i="3"/>
  <c r="B25" i="63"/>
  <c r="B25" i="62"/>
  <c r="B25" i="61"/>
  <c r="B25" i="60"/>
  <c r="B25" i="59"/>
  <c r="B25" i="58"/>
  <c r="B25" i="3"/>
  <c r="B6" i="63"/>
  <c r="B6" i="62"/>
  <c r="B6" i="61"/>
  <c r="B6" i="59"/>
  <c r="B6" i="3"/>
  <c r="B6" i="60"/>
  <c r="B6" i="58"/>
  <c r="B7" i="63"/>
  <c r="B7" i="62"/>
  <c r="B7" i="61"/>
  <c r="B7" i="60"/>
  <c r="B7" i="59"/>
  <c r="B7" i="58"/>
  <c r="B7" i="3"/>
  <c r="B22" i="63"/>
  <c r="B22" i="62"/>
  <c r="B22" i="61"/>
  <c r="B22" i="60"/>
  <c r="B22" i="58"/>
  <c r="B22" i="59"/>
  <c r="B22" i="3"/>
  <c r="B23" i="63"/>
  <c r="B23" i="62"/>
  <c r="B23" i="61"/>
  <c r="B23" i="60"/>
  <c r="B23" i="59"/>
  <c r="B23" i="58"/>
  <c r="B23" i="3"/>
  <c r="B17" i="62"/>
  <c r="B17" i="59"/>
  <c r="B17" i="3"/>
  <c r="B17" i="63"/>
  <c r="B17" i="61"/>
  <c r="B17" i="60"/>
  <c r="B17" i="58"/>
  <c r="B9" i="63"/>
  <c r="B9" i="59"/>
  <c r="B9" i="62"/>
  <c r="B9" i="60"/>
  <c r="B9" i="58"/>
  <c r="B9" i="61"/>
  <c r="B9" i="3"/>
  <c r="B5" i="60"/>
  <c r="B5" i="58"/>
  <c r="B5" i="63"/>
  <c r="B5" i="62"/>
  <c r="B5" i="61"/>
  <c r="B5" i="59"/>
  <c r="B5" i="3"/>
  <c r="B3" i="63"/>
  <c r="B3" i="61"/>
  <c r="B3" i="3"/>
  <c r="B3" i="62"/>
  <c r="B3" i="60"/>
  <c r="B3" i="58"/>
  <c r="B3" i="59"/>
  <c r="B31" i="3"/>
  <c r="G2" i="27" s="1"/>
  <c r="C2" i="27"/>
  <c r="A4" i="60" l="1"/>
  <c r="A22" i="59"/>
  <c r="A22" i="63"/>
  <c r="A3" i="58"/>
  <c r="A29" i="58"/>
  <c r="A3" i="62"/>
  <c r="A29" i="62"/>
  <c r="A29" i="61"/>
  <c r="A3" i="61"/>
  <c r="A4" i="58"/>
  <c r="A4" i="62"/>
  <c r="A22" i="58"/>
  <c r="A22" i="61"/>
  <c r="A24" i="59"/>
  <c r="A24" i="60"/>
  <c r="A24" i="62"/>
  <c r="A26" i="59"/>
  <c r="A26" i="58"/>
  <c r="A26" i="61"/>
  <c r="A26" i="63"/>
  <c r="A28" i="59"/>
  <c r="A28" i="60"/>
  <c r="A28" i="62"/>
  <c r="A5" i="62"/>
  <c r="A5" i="60"/>
  <c r="A5" i="59"/>
  <c r="A6" i="59"/>
  <c r="A6" i="61"/>
  <c r="A6" i="63"/>
  <c r="A7" i="60"/>
  <c r="A7" i="62"/>
  <c r="A7" i="59"/>
  <c r="A8" i="58"/>
  <c r="A8" i="60"/>
  <c r="A8" i="62"/>
  <c r="A9" i="58"/>
  <c r="A9" i="62"/>
  <c r="A9" i="60"/>
  <c r="A10" i="58"/>
  <c r="A10" i="60"/>
  <c r="A10" i="62"/>
  <c r="A11" i="60"/>
  <c r="A11" i="62"/>
  <c r="A11" i="58"/>
  <c r="A12" i="59"/>
  <c r="A12" i="60"/>
  <c r="A12" i="62"/>
  <c r="A13" i="58"/>
  <c r="A13" i="62"/>
  <c r="A13" i="60"/>
  <c r="A3" i="60"/>
  <c r="A29" i="60"/>
  <c r="A3" i="63"/>
  <c r="A29" i="63"/>
  <c r="A29" i="59"/>
  <c r="A3" i="59"/>
  <c r="A4" i="59"/>
  <c r="A4" i="61"/>
  <c r="A4" i="63"/>
  <c r="A22" i="60"/>
  <c r="A22" i="62"/>
  <c r="A24" i="58"/>
  <c r="A24" i="61"/>
  <c r="A24" i="63"/>
  <c r="A26" i="60"/>
  <c r="A26" i="62"/>
  <c r="A28" i="58"/>
  <c r="A28" i="61"/>
  <c r="A28" i="63"/>
  <c r="A5" i="63"/>
  <c r="A5" i="58"/>
  <c r="A5" i="61"/>
  <c r="A6" i="58"/>
  <c r="A6" i="60"/>
  <c r="A6" i="62"/>
  <c r="A7" i="61"/>
  <c r="A7" i="63"/>
  <c r="A7" i="58"/>
  <c r="A8" i="59"/>
  <c r="A8" i="61"/>
  <c r="A8" i="63"/>
  <c r="A9" i="61"/>
  <c r="A9" i="63"/>
  <c r="A9" i="59"/>
  <c r="A10" i="59"/>
  <c r="A10" i="61"/>
  <c r="A10" i="63"/>
  <c r="A11" i="61"/>
  <c r="A11" i="63"/>
  <c r="A11" i="59"/>
  <c r="A12" i="58"/>
  <c r="A12" i="61"/>
  <c r="A12" i="63"/>
  <c r="A13" i="61"/>
  <c r="A13" i="63"/>
  <c r="A13" i="59"/>
  <c r="A14" i="59"/>
  <c r="A14" i="60"/>
  <c r="A14" i="62"/>
  <c r="A15" i="60"/>
  <c r="A15" i="62"/>
  <c r="A15" i="58"/>
  <c r="A16" i="59"/>
  <c r="A16" i="60"/>
  <c r="A16" i="62"/>
  <c r="A17" i="58"/>
  <c r="A17" i="62"/>
  <c r="A17" i="60"/>
  <c r="A18" i="60"/>
  <c r="A18" i="62"/>
  <c r="A19" i="60"/>
  <c r="A19" i="62"/>
  <c r="A19" i="58"/>
  <c r="A20" i="59"/>
  <c r="A20" i="60"/>
  <c r="A20" i="62"/>
  <c r="A21" i="61"/>
  <c r="A21" i="63"/>
  <c r="A21" i="60"/>
  <c r="A23" i="61"/>
  <c r="A23" i="63"/>
  <c r="A23" i="59"/>
  <c r="A25" i="60"/>
  <c r="A25" i="62"/>
  <c r="A25" i="58"/>
  <c r="A27" i="61"/>
  <c r="A27" i="63"/>
  <c r="A27" i="59"/>
  <c r="A14" i="58"/>
  <c r="A14" i="61"/>
  <c r="A14" i="63"/>
  <c r="A15" i="61"/>
  <c r="A15" i="63"/>
  <c r="A15" i="59"/>
  <c r="A16" i="58"/>
  <c r="A16" i="61"/>
  <c r="A16" i="63"/>
  <c r="A17" i="61"/>
  <c r="A17" i="63"/>
  <c r="A17" i="59"/>
  <c r="A18" i="59"/>
  <c r="A18" i="58"/>
  <c r="A18" i="61"/>
  <c r="A18" i="63"/>
  <c r="A19" i="61"/>
  <c r="A19" i="63"/>
  <c r="A19" i="59"/>
  <c r="A20" i="58"/>
  <c r="A20" i="61"/>
  <c r="A20" i="63"/>
  <c r="A21" i="62"/>
  <c r="A21" i="58"/>
  <c r="A21" i="59"/>
  <c r="A23" i="60"/>
  <c r="A23" i="62"/>
  <c r="A23" i="58"/>
  <c r="A25" i="61"/>
  <c r="A25" i="63"/>
  <c r="A25" i="59"/>
  <c r="A27" i="60"/>
  <c r="A27" i="62"/>
  <c r="A27" i="58"/>
  <c r="A28" i="3"/>
  <c r="A21" i="3"/>
  <c r="A29" i="3"/>
  <c r="A18" i="3"/>
  <c r="A9" i="3"/>
  <c r="A23" i="3"/>
  <c r="A11" i="3"/>
  <c r="A19" i="3"/>
  <c r="A17" i="3"/>
  <c r="A14" i="3"/>
  <c r="A13" i="3"/>
  <c r="A15" i="3"/>
  <c r="A8" i="3"/>
  <c r="A12" i="3"/>
  <c r="A20" i="3"/>
  <c r="A22" i="3"/>
  <c r="A16" i="3"/>
  <c r="A5" i="3"/>
  <c r="A6" i="3"/>
  <c r="A10" i="3"/>
  <c r="A3" i="3"/>
  <c r="A24" i="3"/>
  <c r="A27" i="3"/>
  <c r="A26" i="3"/>
  <c r="A25" i="3"/>
  <c r="A7" i="3"/>
  <c r="A4" i="3"/>
</calcChain>
</file>

<file path=xl/sharedStrings.xml><?xml version="1.0" encoding="utf-8"?>
<sst xmlns="http://schemas.openxmlformats.org/spreadsheetml/2006/main" count="128" uniqueCount="54">
  <si>
    <t>№ п/п</t>
  </si>
  <si>
    <t>Номер виборчого округу</t>
  </si>
  <si>
    <t>Прізвище, власне ім’я (усі власні імена), по батькові (за наявності) обраного депутата</t>
  </si>
  <si>
    <t>явка</t>
  </si>
  <si>
    <t>кількість прибувших депутатів</t>
  </si>
  <si>
    <t>Панченко Сергій Вікторович</t>
  </si>
  <si>
    <t>прибув</t>
  </si>
  <si>
    <t>Мелащенко Іван Іванович</t>
  </si>
  <si>
    <t>Садовий Сергій Миколайович</t>
  </si>
  <si>
    <t>відсутній</t>
  </si>
  <si>
    <t>Цопа Микола Миколайович</t>
  </si>
  <si>
    <t>Всього</t>
  </si>
  <si>
    <t>За</t>
  </si>
  <si>
    <t>Проти</t>
  </si>
  <si>
    <t>Утрим</t>
  </si>
  <si>
    <t>Саверська-Лихошва Валентина Василівна</t>
  </si>
  <si>
    <t>селищний голова</t>
  </si>
  <si>
    <t>примітка</t>
  </si>
  <si>
    <t>за</t>
  </si>
  <si>
    <t>проти</t>
  </si>
  <si>
    <t>утрималися</t>
  </si>
  <si>
    <t>результат</t>
  </si>
  <si>
    <t>Питання порядку денного</t>
  </si>
  <si>
    <t>не голосували</t>
  </si>
  <si>
    <t>Коваленко Марина Петрівна</t>
  </si>
  <si>
    <t>Нагнойний Микола Олексійович</t>
  </si>
  <si>
    <t>Андрієнко Андрій Іванович</t>
  </si>
  <si>
    <t xml:space="preserve">Небрат Володимир Гнатович </t>
  </si>
  <si>
    <t>Лущик Любов Олександрівна</t>
  </si>
  <si>
    <t>Чаленко Валерій Миколайович</t>
  </si>
  <si>
    <t>Борщ Яна Петрівна</t>
  </si>
  <si>
    <t>Прищенко Тетяна Іванівна</t>
  </si>
  <si>
    <t>Сміловець Віталій Володимирович</t>
  </si>
  <si>
    <t>Шашлова Тамара Вікторівна</t>
  </si>
  <si>
    <t>Гайдай Микола Васильович</t>
  </si>
  <si>
    <t>Пальоха Тетяна Петрівна</t>
  </si>
  <si>
    <t>Матухно Іван Григорович</t>
  </si>
  <si>
    <t>Гармаш Віктор Іванович</t>
  </si>
  <si>
    <t>Борсук Юрій Миколайович</t>
  </si>
  <si>
    <t>Рибальченко Максим Володимирович</t>
  </si>
  <si>
    <t>Макух Богдан Володимирович</t>
  </si>
  <si>
    <t>Небрат Василь Іванович</t>
  </si>
  <si>
    <t>Бойко Валентина Дмитрівна</t>
  </si>
  <si>
    <t>Костін Андрій Анатолійович</t>
  </si>
  <si>
    <t>Холявінська Олена Миколаївна</t>
  </si>
  <si>
    <t>Неліпа Віталій Михайлович</t>
  </si>
  <si>
    <t>Про затвердження технічної документації із землеустрою щодо встановлення (відновлення) меж земельної ділянки в натурі (на місцевості) та про передачу земельної ділянки в оренду</t>
  </si>
  <si>
    <t>Про внесення змін до Положення про відділ економічного розвитку, містобудування, архітектури та житлово-комунального господарства</t>
  </si>
  <si>
    <t>Про внесення змін до штатного розпису закладу дошкільної освіти (ясел-садка) «Барвінок»</t>
  </si>
  <si>
    <t>Про затвердження Програми забезпечення житлом дітей-сиріт, дітей, позбавлених батьківського піклування, осіб з їх числа та придбання соціального житла Варвинської об′єднаної територіальної громади Варвинського району Чернігівської області  на 2019-2020 роки</t>
  </si>
  <si>
    <t>Про внесення змін до рішення двадцять другої сесії сьомого скликання селищної ради від 20 грудня 2018 року  № 9-22/18отг «Про селищний бюджет  Варвинської  селищної об`єднаної територіальної громади на 2019 рік»</t>
  </si>
  <si>
    <t>Про надання згоди на пропозицію щодо безоплатної передачі у комунальну власність нерухомого майна</t>
  </si>
  <si>
    <t>Про надання згоди на прийняття майна з державної власності у комунальну власність Варвинської селищної ради</t>
  </si>
  <si>
    <t>№ рішення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</si>
</sst>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3" xfId="0" applyFont="1" applyBorder="1" applyAlignment="1">
      <alignment wrapText="1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8" fillId="0" borderId="0" xfId="0" applyFont="1"/>
    <xf numFmtId="0" fontId="6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Border="1"/>
    <xf numFmtId="0" fontId="0" fillId="0" borderId="0" xfId="0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3" xfId="0" applyFont="1" applyBorder="1"/>
    <xf numFmtId="0" fontId="8" fillId="0" borderId="10" xfId="0" applyFont="1" applyBorder="1"/>
    <xf numFmtId="0" fontId="14" fillId="0" borderId="9" xfId="0" applyFont="1" applyBorder="1"/>
    <xf numFmtId="0" fontId="8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0" borderId="9" xfId="0" applyFont="1" applyBorder="1"/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0" borderId="9" xfId="0" applyFont="1" applyBorder="1"/>
    <xf numFmtId="0" fontId="19" fillId="0" borderId="10" xfId="0" applyFont="1" applyBorder="1"/>
    <xf numFmtId="0" fontId="16" fillId="0" borderId="5" xfId="0" applyFont="1" applyBorder="1" applyAlignment="1">
      <alignment vertical="center" wrapText="1"/>
    </xf>
    <xf numFmtId="0" fontId="21" fillId="0" borderId="0" xfId="0" applyFont="1"/>
    <xf numFmtId="0" fontId="20" fillId="0" borderId="0" xfId="0" applyFont="1"/>
    <xf numFmtId="0" fontId="13" fillId="0" borderId="6" xfId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1" applyBorder="1" applyAlignment="1">
      <alignment horizontal="center"/>
    </xf>
    <xf numFmtId="0" fontId="5" fillId="0" borderId="1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3" fillId="0" borderId="0" xfId="1" applyAlignment="1">
      <alignment horizontal="left" vertical="top" wrapText="1"/>
    </xf>
    <xf numFmtId="0" fontId="13" fillId="0" borderId="0" xfId="1" applyAlignment="1">
      <alignment horizontal="center" wrapText="1"/>
    </xf>
    <xf numFmtId="0" fontId="10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2:F30" totalsRowCount="1" tableBorderDxfId="108">
  <autoFilter ref="A2:F29"/>
  <sortState ref="A3:F29">
    <sortCondition ref="F3:F29"/>
    <sortCondition descending="1" ref="D3:D29"/>
    <sortCondition ref="C3:C29"/>
  </sortState>
  <tableColumns count="6">
    <tableColumn id="1" name="№ п/п" totalsRowLabel="Всього" dataDxfId="107" totalsRowDxfId="46">
      <calculatedColumnFormula>IF(ISBLANK(F3),"",COUNTA($F$3:F3))</calculatedColumnFormula>
    </tableColumn>
    <tableColumn id="2" name="Номер виборчого округу" dataDxfId="106" totalsRowDxfId="45"/>
    <tableColumn id="3" name="Прізвище, власне ім’я (усі власні імена), по батькові (за наявності) обраного депутата" dataDxfId="105" totalsRowDxfId="44"/>
    <tableColumn id="4" name="явка" dataDxfId="104" totalsRowDxfId="43"/>
    <tableColumn id="6" name="кількість прибувших депутатів" totalsRowFunction="custom" dataDxfId="103" totalsRowDxfId="42">
      <calculatedColumnFormula>IF(Таблица1[[#This Row],[явка]]="прибув",1,"")</calculatedColumnFormula>
      <totalsRowFormula>SUBTOTAL(109,Таблица1[кількість прибувших депутатів])-1</totalsRowFormula>
    </tableColumn>
    <tableColumn id="7" name="примітка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2:F30" totalsRowCount="1" headerRowDxfId="102" dataDxfId="101">
  <autoFilter ref="A2:F29"/>
  <sortState ref="A2:G27">
    <sortCondition descending="1" ref="B1:B27"/>
  </sortState>
  <tableColumns count="6">
    <tableColumn id="1" name="№ п/п" totalsRowLabel="Всього" dataDxfId="100" totalsRowDxfId="41"/>
    <tableColumn id="2" name="Прізвище, власне ім’я (усі власні імена), по батькові (за наявності) обраного депутата" dataDxfId="99" totalsRowDxfId="4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8" totalsRowDxfId="39"/>
    <tableColumn id="4" name="Проти" totalsRowFunction="sum" dataDxfId="97" totalsRowDxfId="38"/>
    <tableColumn id="5" name="Утрим" totalsRowFunction="sum" dataDxfId="96" totalsRowDxfId="37"/>
    <tableColumn id="6" name="не голосували" totalsRowFunction="sum" dataDxfId="95" totalsRowDxfId="3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Таблица24" displayName="Таблица24" ref="A2:F30" totalsRowCount="1" headerRowDxfId="94" dataDxfId="93">
  <autoFilter ref="A2:F29"/>
  <sortState ref="A3:G28">
    <sortCondition descending="1" ref="B1:B27"/>
  </sortState>
  <tableColumns count="6">
    <tableColumn id="1" name="№ п/п" totalsRowLabel="Всього" dataDxfId="92" totalsRowDxfId="3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91" totalsRowDxfId="3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90" totalsRowDxfId="33"/>
    <tableColumn id="4" name="Проти" totalsRowFunction="sum" dataDxfId="89" totalsRowDxfId="32"/>
    <tableColumn id="5" name="Утрим" totalsRowFunction="sum" dataDxfId="88" totalsRowDxfId="31"/>
    <tableColumn id="6" name="не голосували" totalsRowFunction="sum" dataDxfId="87" totalsRowDxfId="3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Таблица245" displayName="Таблица245" ref="A2:F30" totalsRowCount="1" headerRowDxfId="86" dataDxfId="85">
  <autoFilter ref="A2:F29"/>
  <sortState ref="A3:G28">
    <sortCondition descending="1" ref="B1:B27"/>
  </sortState>
  <tableColumns count="6">
    <tableColumn id="1" name="№ п/п" totalsRowLabel="Всього" dataDxfId="84" totalsRowDxfId="2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83" totalsRowDxfId="2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82" totalsRowDxfId="27"/>
    <tableColumn id="4" name="Проти" totalsRowFunction="sum" dataDxfId="81" totalsRowDxfId="26"/>
    <tableColumn id="5" name="Утрим" totalsRowFunction="sum" dataDxfId="80" totalsRowDxfId="25"/>
    <tableColumn id="6" name="не голосували" totalsRowFunction="sum" dataDxfId="79" totalsRowDxfId="24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Таблица2456" displayName="Таблица2456" ref="A2:F30" totalsRowCount="1" headerRowDxfId="78" dataDxfId="77">
  <autoFilter ref="A2:F29"/>
  <sortState ref="A3:G28">
    <sortCondition descending="1" ref="B1:B27"/>
  </sortState>
  <tableColumns count="6">
    <tableColumn id="1" name="№ п/п" totalsRowLabel="Всього" dataDxfId="76" totalsRowDxfId="2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75" totalsRowDxfId="2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74" totalsRowDxfId="21"/>
    <tableColumn id="4" name="Проти" totalsRowFunction="sum" dataDxfId="73" totalsRowDxfId="20"/>
    <tableColumn id="5" name="Утрим" totalsRowFunction="sum" dataDxfId="72" totalsRowDxfId="19"/>
    <tableColumn id="6" name="не голосували" totalsRowFunction="sum" dataDxfId="71" totalsRowDxfId="18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6" name="Таблица24567" displayName="Таблица24567" ref="A2:F30" totalsRowCount="1" headerRowDxfId="70" dataDxfId="69">
  <autoFilter ref="A2:F29"/>
  <sortState ref="A3:G28">
    <sortCondition descending="1" ref="B1:B27"/>
  </sortState>
  <tableColumns count="6">
    <tableColumn id="1" name="№ п/п" totalsRowLabel="Всього" dataDxfId="68" totalsRowDxfId="1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67" totalsRowDxfId="1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66" totalsRowDxfId="15"/>
    <tableColumn id="4" name="Проти" totalsRowFunction="sum" dataDxfId="65" totalsRowDxfId="14"/>
    <tableColumn id="5" name="Утрим" totalsRowFunction="sum" dataDxfId="64" totalsRowDxfId="13"/>
    <tableColumn id="6" name="не голосували" totalsRowFunction="sum" dataDxfId="63" totalsRowDxfId="1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7" name="Таблица245678" displayName="Таблица245678" ref="A2:F30" totalsRowCount="1" headerRowDxfId="62" dataDxfId="61">
  <autoFilter ref="A2:F29"/>
  <sortState ref="A3:G28">
    <sortCondition descending="1" ref="B1:B27"/>
  </sortState>
  <tableColumns count="6">
    <tableColumn id="1" name="№ п/п" totalsRowLabel="Всього" dataDxfId="60" totalsRowDxfId="11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9" totalsRowDxfId="1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8" totalsRowDxfId="9"/>
    <tableColumn id="4" name="Проти" totalsRowFunction="sum" dataDxfId="57" totalsRowDxfId="8"/>
    <tableColumn id="5" name="Утрим" totalsRowFunction="sum" dataDxfId="56" totalsRowDxfId="7"/>
    <tableColumn id="6" name="не голосували" totalsRowFunction="sum" dataDxfId="55" totalsRowDxfId="6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8" name="Таблица2456789" displayName="Таблица2456789" ref="A2:F30" totalsRowCount="1" headerRowDxfId="54" dataDxfId="53">
  <autoFilter ref="A2:F29"/>
  <sortState ref="A3:G28">
    <sortCondition descending="1" ref="B1:B27"/>
  </sortState>
  <tableColumns count="6">
    <tableColumn id="1" name="№ п/п" totalsRowLabel="Всього" dataDxfId="52" totalsRowDxfId="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1" totalsRowDxfId="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0" totalsRowDxfId="3"/>
    <tableColumn id="4" name="Проти" totalsRowFunction="sum" dataDxfId="49" totalsRowDxfId="2"/>
    <tableColumn id="5" name="Утрим" totalsRowFunction="sum" dataDxfId="48" totalsRowDxfId="1"/>
    <tableColumn id="6" name="не голосували" totalsRowFunction="sum" dataDxfId="47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view="pageBreakPreview" topLeftCell="A10" zoomScaleNormal="100" zoomScaleSheetLayoutView="100" workbookViewId="0">
      <selection activeCell="E24" sqref="E24"/>
    </sheetView>
  </sheetViews>
  <sheetFormatPr defaultRowHeight="15" x14ac:dyDescent="0.25"/>
  <cols>
    <col min="3" max="3" width="44.140625" customWidth="1"/>
    <col min="4" max="4" width="11.85546875" customWidth="1"/>
    <col min="5" max="5" width="11.42578125" bestFit="1" customWidth="1"/>
    <col min="6" max="6" width="25.28515625" customWidth="1"/>
  </cols>
  <sheetData>
    <row r="2" spans="1:6" ht="35.25" thickBot="1" x14ac:dyDescent="0.3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t="s">
        <v>17</v>
      </c>
    </row>
    <row r="3" spans="1:6" ht="16.5" thickBot="1" x14ac:dyDescent="0.3">
      <c r="A3" s="6">
        <f>IF(ISBLANK(F3),"",COUNTA($F$3:F3))</f>
        <v>1</v>
      </c>
      <c r="B3" s="7"/>
      <c r="C3" s="38" t="s">
        <v>15</v>
      </c>
      <c r="D3" s="8" t="s">
        <v>6</v>
      </c>
      <c r="E3" s="48">
        <f>IF(Таблица1[[#This Row],[явка]]="прибув",1,"")</f>
        <v>1</v>
      </c>
      <c r="F3" s="18" t="s">
        <v>16</v>
      </c>
    </row>
    <row r="4" spans="1:6" ht="16.5" thickBot="1" x14ac:dyDescent="0.3">
      <c r="A4" s="6">
        <f>IF(ISBLANK(B4),"",COUNTA($B$3:B4))</f>
        <v>1</v>
      </c>
      <c r="B4" s="7">
        <v>5</v>
      </c>
      <c r="C4" s="38" t="s">
        <v>26</v>
      </c>
      <c r="D4" s="8" t="s">
        <v>6</v>
      </c>
      <c r="E4" s="50">
        <f>IF(Таблица1[[#This Row],[явка]]="прибув",1,"")</f>
        <v>1</v>
      </c>
      <c r="F4" s="18"/>
    </row>
    <row r="5" spans="1:6" ht="16.5" thickBot="1" x14ac:dyDescent="0.3">
      <c r="A5" s="6">
        <f>IF(ISBLANK(B5),"",COUNTA($B$3:B5))</f>
        <v>2</v>
      </c>
      <c r="B5" s="7">
        <v>23</v>
      </c>
      <c r="C5" s="38" t="s">
        <v>42</v>
      </c>
      <c r="D5" s="8" t="s">
        <v>6</v>
      </c>
      <c r="E5" s="49">
        <f>IF(Таблица1[[#This Row],[явка]]="прибув",1,"")</f>
        <v>1</v>
      </c>
      <c r="F5" s="18"/>
    </row>
    <row r="6" spans="1:6" ht="16.5" thickBot="1" x14ac:dyDescent="0.3">
      <c r="A6" s="6">
        <f>IF(ISBLANK(B6),"",COUNTA($B$3:B6))</f>
        <v>3</v>
      </c>
      <c r="B6" s="7">
        <v>11</v>
      </c>
      <c r="C6" s="38" t="s">
        <v>30</v>
      </c>
      <c r="D6" s="8" t="s">
        <v>6</v>
      </c>
      <c r="E6" s="50">
        <f>IF(Таблица1[[#This Row],[явка]]="прибув",1,"")</f>
        <v>1</v>
      </c>
      <c r="F6" s="18"/>
    </row>
    <row r="7" spans="1:6" ht="16.5" thickBot="1" x14ac:dyDescent="0.3">
      <c r="A7" s="6">
        <f>IF(ISBLANK(B7),"",COUNTA($B$3:B7))</f>
        <v>4</v>
      </c>
      <c r="B7" s="7">
        <v>15</v>
      </c>
      <c r="C7" s="38" t="s">
        <v>34</v>
      </c>
      <c r="D7" s="8" t="s">
        <v>6</v>
      </c>
      <c r="E7" s="49">
        <f>IF(Таблица1[[#This Row],[явка]]="прибув",1,"")</f>
        <v>1</v>
      </c>
      <c r="F7" s="18"/>
    </row>
    <row r="8" spans="1:6" ht="16.5" thickBot="1" x14ac:dyDescent="0.3">
      <c r="A8" s="6">
        <f>IF(ISBLANK(B8),"",COUNTA($B$3:B8))</f>
        <v>5</v>
      </c>
      <c r="B8" s="7">
        <v>18</v>
      </c>
      <c r="C8" s="38" t="s">
        <v>37</v>
      </c>
      <c r="D8" s="8" t="s">
        <v>6</v>
      </c>
      <c r="E8" s="49">
        <f>IF(Таблица1[[#This Row],[явка]]="прибув",1,"")</f>
        <v>1</v>
      </c>
      <c r="F8" s="18"/>
    </row>
    <row r="9" spans="1:6" ht="16.5" thickBot="1" x14ac:dyDescent="0.3">
      <c r="A9" s="6">
        <f>IF(ISBLANK(B9),"",COUNTA($B$3:B9))</f>
        <v>6</v>
      </c>
      <c r="B9" s="7">
        <v>3</v>
      </c>
      <c r="C9" s="38" t="s">
        <v>24</v>
      </c>
      <c r="D9" s="8" t="s">
        <v>6</v>
      </c>
      <c r="E9" s="49">
        <f>IF(Таблица1[[#This Row],[явка]]="прибув",1,"")</f>
        <v>1</v>
      </c>
      <c r="F9" s="18"/>
    </row>
    <row r="10" spans="1:6" ht="16.5" thickBot="1" x14ac:dyDescent="0.3">
      <c r="A10" s="6">
        <f>IF(ISBLANK(B10),"",COUNTA($B$3:B10))</f>
        <v>7</v>
      </c>
      <c r="B10" s="7">
        <v>24</v>
      </c>
      <c r="C10" s="38" t="s">
        <v>43</v>
      </c>
      <c r="D10" s="8" t="s">
        <v>6</v>
      </c>
      <c r="E10" s="49">
        <f>IF(Таблица1[[#This Row],[явка]]="прибув",1,"")</f>
        <v>1</v>
      </c>
      <c r="F10" s="18"/>
    </row>
    <row r="11" spans="1:6" ht="16.5" thickBot="1" x14ac:dyDescent="0.3">
      <c r="A11" s="6">
        <f>IF(ISBLANK(B11),"",COUNTA($B$3:B11))</f>
        <v>8</v>
      </c>
      <c r="B11" s="7">
        <v>8</v>
      </c>
      <c r="C11" s="38" t="s">
        <v>28</v>
      </c>
      <c r="D11" s="8" t="s">
        <v>6</v>
      </c>
      <c r="E11" s="49">
        <f>IF(Таблица1[[#This Row],[явка]]="прибув",1,"")</f>
        <v>1</v>
      </c>
      <c r="F11" s="18"/>
    </row>
    <row r="12" spans="1:6" ht="16.5" thickBot="1" x14ac:dyDescent="0.3">
      <c r="A12" s="6">
        <f>IF(ISBLANK(B12),"",COUNTA($B$3:B12))</f>
        <v>9</v>
      </c>
      <c r="B12" s="7">
        <v>17</v>
      </c>
      <c r="C12" s="38" t="s">
        <v>36</v>
      </c>
      <c r="D12" s="8" t="s">
        <v>6</v>
      </c>
      <c r="E12" s="49">
        <f>IF(Таблица1[[#This Row],[явка]]="прибув",1,"")</f>
        <v>1</v>
      </c>
      <c r="F12" s="18"/>
    </row>
    <row r="13" spans="1:6" ht="16.5" thickBot="1" x14ac:dyDescent="0.3">
      <c r="A13" s="6">
        <f>IF(ISBLANK(B13),"",COUNTA($B$3:B13))</f>
        <v>10</v>
      </c>
      <c r="B13" s="7">
        <v>6</v>
      </c>
      <c r="C13" s="38" t="s">
        <v>7</v>
      </c>
      <c r="D13" s="8" t="s">
        <v>6</v>
      </c>
      <c r="E13" s="49">
        <f>IF(Таблица1[[#This Row],[явка]]="прибув",1,"")</f>
        <v>1</v>
      </c>
      <c r="F13" s="18"/>
    </row>
    <row r="14" spans="1:6" ht="16.5" thickBot="1" x14ac:dyDescent="0.3">
      <c r="A14" s="6">
        <f>IF(ISBLANK(B14),"",COUNTA($B$3:B14))</f>
        <v>11</v>
      </c>
      <c r="B14" s="7">
        <v>4</v>
      </c>
      <c r="C14" s="38" t="s">
        <v>25</v>
      </c>
      <c r="D14" s="8" t="s">
        <v>6</v>
      </c>
      <c r="E14" s="49">
        <f>IF(Таблица1[[#This Row],[явка]]="прибув",1,"")</f>
        <v>1</v>
      </c>
      <c r="F14" s="18"/>
    </row>
    <row r="15" spans="1:6" ht="16.5" thickBot="1" x14ac:dyDescent="0.3">
      <c r="A15" s="6">
        <f>IF(ISBLANK(B15),"",COUNTA($B$3:B15))</f>
        <v>12</v>
      </c>
      <c r="B15" s="7">
        <v>22</v>
      </c>
      <c r="C15" s="38" t="s">
        <v>41</v>
      </c>
      <c r="D15" s="8" t="s">
        <v>6</v>
      </c>
      <c r="E15" s="49">
        <f>IF(Таблица1[[#This Row],[явка]]="прибув",1,"")</f>
        <v>1</v>
      </c>
      <c r="F15" s="18"/>
    </row>
    <row r="16" spans="1:6" ht="16.5" thickBot="1" x14ac:dyDescent="0.3">
      <c r="A16" s="6">
        <f>IF(ISBLANK(B16),"",COUNTA($B$3:B16))</f>
        <v>13</v>
      </c>
      <c r="B16" s="7">
        <v>7</v>
      </c>
      <c r="C16" s="38" t="s">
        <v>27</v>
      </c>
      <c r="D16" s="8" t="s">
        <v>6</v>
      </c>
      <c r="E16" s="50">
        <f>IF(Таблица1[[#This Row],[явка]]="прибув",1,"")</f>
        <v>1</v>
      </c>
      <c r="F16" s="18"/>
    </row>
    <row r="17" spans="1:6" ht="16.5" thickBot="1" x14ac:dyDescent="0.3">
      <c r="A17" s="6">
        <f>IF(ISBLANK(B17),"",COUNTA($B$3:B17))</f>
        <v>14</v>
      </c>
      <c r="B17" s="7">
        <v>26</v>
      </c>
      <c r="C17" s="38" t="s">
        <v>45</v>
      </c>
      <c r="D17" s="8" t="s">
        <v>6</v>
      </c>
      <c r="E17" s="49">
        <f>IF(Таблица1[[#This Row],[явка]]="прибув",1,"")</f>
        <v>1</v>
      </c>
      <c r="F17" s="18"/>
    </row>
    <row r="18" spans="1:6" ht="16.5" thickBot="1" x14ac:dyDescent="0.3">
      <c r="A18" s="6">
        <f>IF(ISBLANK(B18),"",COUNTA($B$3:B18))</f>
        <v>15</v>
      </c>
      <c r="B18" s="7">
        <v>16</v>
      </c>
      <c r="C18" s="38" t="s">
        <v>35</v>
      </c>
      <c r="D18" s="8" t="s">
        <v>6</v>
      </c>
      <c r="E18" s="50">
        <f>IF(Таблица1[[#This Row],[явка]]="прибув",1,"")</f>
        <v>1</v>
      </c>
      <c r="F18" s="18"/>
    </row>
    <row r="19" spans="1:6" ht="16.5" thickBot="1" x14ac:dyDescent="0.3">
      <c r="A19" s="6">
        <f>IF(ISBLANK(B19),"",COUNTA($B$3:B19))</f>
        <v>16</v>
      </c>
      <c r="B19" s="17">
        <v>1</v>
      </c>
      <c r="C19" s="38" t="s">
        <v>5</v>
      </c>
      <c r="D19" s="8" t="s">
        <v>6</v>
      </c>
      <c r="E19" s="49">
        <f>IF(Таблица1[[#This Row],[явка]]="прибув",1,"")</f>
        <v>1</v>
      </c>
      <c r="F19" s="18"/>
    </row>
    <row r="20" spans="1:6" ht="16.5" thickBot="1" x14ac:dyDescent="0.3">
      <c r="A20" s="6">
        <f>IF(ISBLANK(B20),"",COUNTA($B$3:B20))</f>
        <v>17</v>
      </c>
      <c r="B20" s="7">
        <v>12</v>
      </c>
      <c r="C20" s="38" t="s">
        <v>31</v>
      </c>
      <c r="D20" s="8" t="s">
        <v>6</v>
      </c>
      <c r="E20" s="49">
        <f>IF(Таблица1[[#This Row],[явка]]="прибув",1,"")</f>
        <v>1</v>
      </c>
      <c r="F20" s="18"/>
    </row>
    <row r="21" spans="1:6" ht="16.5" thickBot="1" x14ac:dyDescent="0.3">
      <c r="A21" s="6">
        <f>IF(ISBLANK(B21),"",COUNTA($B$3:B21))</f>
        <v>18</v>
      </c>
      <c r="B21" s="7">
        <v>10</v>
      </c>
      <c r="C21" s="38" t="s">
        <v>8</v>
      </c>
      <c r="D21" s="8" t="s">
        <v>6</v>
      </c>
      <c r="E21" s="50">
        <f>IF(Таблица1[[#This Row],[явка]]="прибув",1,"")</f>
        <v>1</v>
      </c>
      <c r="F21" s="18"/>
    </row>
    <row r="22" spans="1:6" ht="16.5" thickBot="1" x14ac:dyDescent="0.3">
      <c r="A22" s="6">
        <f>IF(ISBLANK(B22),"",COUNTA($B$3:B22))</f>
        <v>19</v>
      </c>
      <c r="B22" s="7">
        <v>25</v>
      </c>
      <c r="C22" s="38" t="s">
        <v>44</v>
      </c>
      <c r="D22" s="8" t="s">
        <v>6</v>
      </c>
      <c r="E22" s="49">
        <f>IF(Таблица1[[#This Row],[явка]]="прибув",1,"")</f>
        <v>1</v>
      </c>
      <c r="F22" s="18"/>
    </row>
    <row r="23" spans="1:6" ht="16.5" thickBot="1" x14ac:dyDescent="0.3">
      <c r="A23" s="6">
        <f>IF(ISBLANK(B23),"",COUNTA($B$3:B23))</f>
        <v>20</v>
      </c>
      <c r="B23" s="7">
        <v>2</v>
      </c>
      <c r="C23" s="38" t="s">
        <v>10</v>
      </c>
      <c r="D23" s="8" t="s">
        <v>6</v>
      </c>
      <c r="E23" s="49">
        <f>IF(Таблица1[[#This Row],[явка]]="прибув",1,"")</f>
        <v>1</v>
      </c>
      <c r="F23" s="18"/>
    </row>
    <row r="24" spans="1:6" ht="16.5" thickBot="1" x14ac:dyDescent="0.3">
      <c r="A24" s="6">
        <f>IF(ISBLANK(B24),"",COUNTA($B$3:B24))</f>
        <v>21</v>
      </c>
      <c r="B24" s="7">
        <v>14</v>
      </c>
      <c r="C24" s="38" t="s">
        <v>33</v>
      </c>
      <c r="D24" s="8" t="s">
        <v>6</v>
      </c>
      <c r="E24" s="49">
        <f>IF(Таблица1[[#This Row],[явка]]="прибув",1,"")</f>
        <v>1</v>
      </c>
      <c r="F24" s="18"/>
    </row>
    <row r="25" spans="1:6" ht="16.5" thickBot="1" x14ac:dyDescent="0.3">
      <c r="A25" s="6">
        <f>IF(ISBLANK(B25),"",COUNTA($B$3:B25))</f>
        <v>22</v>
      </c>
      <c r="B25" s="7">
        <v>19</v>
      </c>
      <c r="C25" s="38" t="s">
        <v>38</v>
      </c>
      <c r="D25" s="8" t="s">
        <v>9</v>
      </c>
      <c r="E25" s="50" t="str">
        <f>IF(Таблица1[[#This Row],[явка]]="прибув",1,"")</f>
        <v/>
      </c>
      <c r="F25" s="18"/>
    </row>
    <row r="26" spans="1:6" ht="16.5" thickBot="1" x14ac:dyDescent="0.3">
      <c r="A26" s="6">
        <f>IF(ISBLANK(B26),"",COUNTA($B$3:B26))</f>
        <v>23</v>
      </c>
      <c r="B26" s="7">
        <v>21</v>
      </c>
      <c r="C26" s="38" t="s">
        <v>40</v>
      </c>
      <c r="D26" s="8" t="s">
        <v>9</v>
      </c>
      <c r="E26" s="50" t="str">
        <f>IF(Таблица1[[#This Row],[явка]]="прибув",1,"")</f>
        <v/>
      </c>
      <c r="F26" s="18"/>
    </row>
    <row r="27" spans="1:6" ht="16.5" thickBot="1" x14ac:dyDescent="0.3">
      <c r="A27" s="6">
        <f>IF(ISBLANK(B27),"",COUNTA($B$3:B27))</f>
        <v>24</v>
      </c>
      <c r="B27" s="7">
        <v>20</v>
      </c>
      <c r="C27" s="38" t="s">
        <v>39</v>
      </c>
      <c r="D27" s="8" t="s">
        <v>9</v>
      </c>
      <c r="E27" s="50" t="str">
        <f>IF(Таблица1[[#This Row],[явка]]="прибув",1,"")</f>
        <v/>
      </c>
      <c r="F27" s="18"/>
    </row>
    <row r="28" spans="1:6" ht="16.5" thickBot="1" x14ac:dyDescent="0.3">
      <c r="A28" s="6">
        <f>IF(ISBLANK(B28),"",COUNTA($B$3:B28))</f>
        <v>25</v>
      </c>
      <c r="B28" s="7">
        <v>13</v>
      </c>
      <c r="C28" s="38" t="s">
        <v>32</v>
      </c>
      <c r="D28" s="8" t="s">
        <v>9</v>
      </c>
      <c r="E28" s="50" t="str">
        <f>IF(Таблица1[[#This Row],[явка]]="прибув",1,"")</f>
        <v/>
      </c>
      <c r="F28" s="18"/>
    </row>
    <row r="29" spans="1:6" ht="16.5" thickBot="1" x14ac:dyDescent="0.3">
      <c r="A29" s="6">
        <f>IF(ISBLANK(B29),"",COUNTA($B$3:B29))</f>
        <v>26</v>
      </c>
      <c r="B29" s="7">
        <v>9</v>
      </c>
      <c r="C29" s="38" t="s">
        <v>29</v>
      </c>
      <c r="D29" s="8" t="s">
        <v>9</v>
      </c>
      <c r="E29" s="50" t="str">
        <f>IF(Таблица1[[#This Row],[явка]]="прибув",1,"")</f>
        <v/>
      </c>
      <c r="F29" s="18"/>
    </row>
    <row r="30" spans="1:6" ht="15.75" x14ac:dyDescent="0.25">
      <c r="A30" s="34" t="s">
        <v>11</v>
      </c>
      <c r="B30" s="34"/>
      <c r="C30" s="35"/>
      <c r="D30" s="36"/>
      <c r="E30" s="37">
        <f>SUBTOTAL(109,Таблица1[кількість прибувших депутатів])-1</f>
        <v>21</v>
      </c>
    </row>
  </sheetData>
  <sheetProtection selectLockedCells="1" selectUnlockedCells="1"/>
  <pageMargins left="0.7" right="0.7" top="0.75" bottom="0.75" header="0.3" footer="0.3"/>
  <pageSetup paperSize="9" scale="73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дані!$A$1:$A$2</xm:f>
          </x14:formula1>
          <xm:sqref>D3:D29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3" sqref="L2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view="pageBreakPreview" topLeftCell="C1" zoomScale="115" zoomScaleNormal="100" zoomScaleSheetLayoutView="115" workbookViewId="0">
      <selection activeCell="H2" sqref="H2:H8"/>
    </sheetView>
  </sheetViews>
  <sheetFormatPr defaultRowHeight="15" x14ac:dyDescent="0.25"/>
  <cols>
    <col min="1" max="1" width="6.5703125" style="28" customWidth="1"/>
    <col min="2" max="2" width="101.5703125" style="16" customWidth="1"/>
    <col min="3" max="4" width="9.140625" style="20"/>
    <col min="5" max="5" width="14.85546875" style="20" customWidth="1"/>
    <col min="6" max="6" width="17.28515625" style="20" customWidth="1"/>
    <col min="7" max="7" width="23.85546875" style="33" customWidth="1"/>
    <col min="8" max="8" width="18.5703125" customWidth="1"/>
  </cols>
  <sheetData>
    <row r="1" spans="1:8" s="24" customFormat="1" ht="32.25" thickBot="1" x14ac:dyDescent="0.3">
      <c r="A1" s="29" t="s">
        <v>0</v>
      </c>
      <c r="B1" s="21" t="s">
        <v>22</v>
      </c>
      <c r="C1" s="22" t="s">
        <v>18</v>
      </c>
      <c r="D1" s="22" t="s">
        <v>19</v>
      </c>
      <c r="E1" s="23" t="s">
        <v>20</v>
      </c>
      <c r="F1" s="21" t="s">
        <v>23</v>
      </c>
      <c r="G1" s="31" t="s">
        <v>21</v>
      </c>
      <c r="H1" s="22" t="s">
        <v>53</v>
      </c>
    </row>
    <row r="2" spans="1:8" ht="32.25" thickBot="1" x14ac:dyDescent="0.3">
      <c r="A2" s="41">
        <f>IF(ISBLANK(B2),"",COUNTA($B$2:B2))</f>
        <v>1</v>
      </c>
      <c r="B2" s="44" t="s">
        <v>46</v>
      </c>
      <c r="C2" s="19">
        <f>Таблица2[[#Totals],[За]]</f>
        <v>21</v>
      </c>
      <c r="D2" s="19">
        <f>Таблица2[[#Totals],[Проти]]</f>
        <v>0</v>
      </c>
      <c r="E2" s="19">
        <f>Таблица2[[#Totals],[Утрим]]</f>
        <v>0</v>
      </c>
      <c r="F2" s="42">
        <f>Таблица2[[#Totals],[не голосували]]</f>
        <v>1</v>
      </c>
      <c r="G2" s="32" t="str">
        <f>'1'!$B$31</f>
        <v>Рішення прийнято</v>
      </c>
      <c r="H2" s="51">
        <v>24</v>
      </c>
    </row>
    <row r="3" spans="1:8" ht="32.25" thickBot="1" x14ac:dyDescent="0.3">
      <c r="A3" s="41">
        <f>IF(ISBLANK(B3),"",COUNTA($B$2:B3))</f>
        <v>2</v>
      </c>
      <c r="B3" s="45" t="s">
        <v>47</v>
      </c>
      <c r="C3" s="19">
        <f>Таблица24[[#Totals],[За]]</f>
        <v>20</v>
      </c>
      <c r="D3" s="19">
        <f>Таблица24[[#Totals],[Проти]]</f>
        <v>0</v>
      </c>
      <c r="E3" s="19">
        <f>Таблица24[[#Totals],[Утрим]]</f>
        <v>2</v>
      </c>
      <c r="F3" s="42">
        <f>Таблица24[[#Totals],[не голосували]]</f>
        <v>0</v>
      </c>
      <c r="G3" s="32" t="str">
        <f>'2'!$B$31</f>
        <v>Рішення прийнято</v>
      </c>
      <c r="H3" s="51">
        <v>25</v>
      </c>
    </row>
    <row r="4" spans="1:8" ht="16.5" thickBot="1" x14ac:dyDescent="0.3">
      <c r="A4" s="41">
        <f>IF(ISBLANK(B4),"",COUNTA($B$2:B4))</f>
        <v>3</v>
      </c>
      <c r="B4" s="45" t="s">
        <v>48</v>
      </c>
      <c r="C4" s="19">
        <f>Таблица245[[#Totals],[За]]</f>
        <v>22</v>
      </c>
      <c r="D4" s="19">
        <f>Таблица245[[#Totals],[Проти]]</f>
        <v>0</v>
      </c>
      <c r="E4" s="19">
        <f>Таблица245[[#Totals],[Утрим]]</f>
        <v>0</v>
      </c>
      <c r="F4" s="42">
        <f>Таблица245[[#Totals],[не голосували]]</f>
        <v>0</v>
      </c>
      <c r="G4" s="32" t="str">
        <f>'3'!$B$31</f>
        <v>Рішення прийнято</v>
      </c>
      <c r="H4" s="51">
        <v>26</v>
      </c>
    </row>
    <row r="5" spans="1:8" ht="48" thickBot="1" x14ac:dyDescent="0.3">
      <c r="A5" s="41">
        <f>IF(ISBLANK(B5),"",COUNTA($B$2:B5))</f>
        <v>4</v>
      </c>
      <c r="B5" s="45" t="s">
        <v>49</v>
      </c>
      <c r="C5" s="19">
        <f>Таблица2456[[#Totals],[За]]</f>
        <v>21</v>
      </c>
      <c r="D5" s="19">
        <f>Таблица2456[[#Totals],[Проти]]</f>
        <v>0</v>
      </c>
      <c r="E5" s="19">
        <f>Таблица2456[[#Totals],[Утрим]]</f>
        <v>1</v>
      </c>
      <c r="F5" s="42">
        <f>Таблица2456[[#Totals],[не голосували]]</f>
        <v>0</v>
      </c>
      <c r="G5" s="32" t="str">
        <f>'4'!$B$31</f>
        <v>Рішення прийнято</v>
      </c>
      <c r="H5" s="51">
        <v>27</v>
      </c>
    </row>
    <row r="6" spans="1:8" ht="48" thickBot="1" x14ac:dyDescent="0.3">
      <c r="A6" s="41">
        <f>IF(ISBLANK(B6),"",COUNTA($B$2:B6))</f>
        <v>5</v>
      </c>
      <c r="B6" s="45" t="s">
        <v>50</v>
      </c>
      <c r="C6" s="19">
        <f>Таблица24567[[#Totals],[За]]</f>
        <v>20</v>
      </c>
      <c r="D6" s="19">
        <f>Таблица24567[[#Totals],[Проти]]</f>
        <v>0</v>
      </c>
      <c r="E6" s="19">
        <f>Таблица24567[[#Totals],[Утрим]]</f>
        <v>2</v>
      </c>
      <c r="F6" s="42">
        <f>Таблица24567[[#Totals],[не голосували]]</f>
        <v>0</v>
      </c>
      <c r="G6" s="32" t="str">
        <f>'5'!$B$31</f>
        <v>Рішення прийнято</v>
      </c>
      <c r="H6" s="51">
        <v>28</v>
      </c>
    </row>
    <row r="7" spans="1:8" ht="32.25" thickBot="1" x14ac:dyDescent="0.3">
      <c r="A7" s="41">
        <f>IF(ISBLANK(B7),"",COUNTA($B$2:B7))</f>
        <v>6</v>
      </c>
      <c r="B7" s="45" t="s">
        <v>51</v>
      </c>
      <c r="C7" s="19">
        <f>Таблица245678[[#Totals],[За]]</f>
        <v>0</v>
      </c>
      <c r="D7" s="19">
        <f>Таблица245678[[#Totals],[Проти]]</f>
        <v>13</v>
      </c>
      <c r="E7" s="19">
        <f>Таблица245678[[#Totals],[Утрим]]</f>
        <v>9</v>
      </c>
      <c r="F7" s="42">
        <f>Таблица245678[[#Totals],[не голосували]]</f>
        <v>0</v>
      </c>
      <c r="G7" s="32" t="str">
        <f>'6'!$B$31</f>
        <v>Рішення не прийнято</v>
      </c>
      <c r="H7" s="51" t="str">
        <f t="shared" ref="H4:H41" si="0">IF(G7="Рішення прийнято",1,"")</f>
        <v/>
      </c>
    </row>
    <row r="8" spans="1:8" ht="32.25" thickBot="1" x14ac:dyDescent="0.3">
      <c r="A8" s="41">
        <f>IF(ISBLANK(B8),"",COUNTA($B$2:B8))</f>
        <v>7</v>
      </c>
      <c r="B8" s="45" t="s">
        <v>52</v>
      </c>
      <c r="C8" s="19">
        <f>Таблица2456789[[#Totals],[За]]</f>
        <v>22</v>
      </c>
      <c r="D8" s="19">
        <f>Таблица2456789[[#Totals],[Проти]]</f>
        <v>0</v>
      </c>
      <c r="E8" s="19">
        <f>Таблица2456789[[#Totals],[Утрим]]</f>
        <v>0</v>
      </c>
      <c r="F8" s="42">
        <f>Таблица2456789[[#Totals],[не голосували]]</f>
        <v>0</v>
      </c>
      <c r="G8" s="32" t="str">
        <f>'7'!$B$31</f>
        <v>Рішення прийнято</v>
      </c>
      <c r="H8" s="51">
        <v>29</v>
      </c>
    </row>
    <row r="9" spans="1:8" ht="16.5" hidden="1" thickBot="1" x14ac:dyDescent="0.3">
      <c r="A9" s="41" t="str">
        <f>IF(ISBLANK(B9),"",COUNTA($B$2:B9))</f>
        <v/>
      </c>
      <c r="B9" s="45"/>
      <c r="C9" s="19" t="e">
        <f>#REF!</f>
        <v>#REF!</v>
      </c>
      <c r="D9" s="19" t="e">
        <f>#REF!</f>
        <v>#REF!</v>
      </c>
      <c r="E9" s="19" t="e">
        <f>#REF!</f>
        <v>#REF!</v>
      </c>
      <c r="F9" s="42" t="e">
        <f>#REF!</f>
        <v>#REF!</v>
      </c>
      <c r="G9" s="32" t="e">
        <f>#REF!</f>
        <v>#REF!</v>
      </c>
      <c r="H9" t="e">
        <f t="shared" si="0"/>
        <v>#REF!</v>
      </c>
    </row>
    <row r="10" spans="1:8" ht="16.5" hidden="1" thickBot="1" x14ac:dyDescent="0.3">
      <c r="A10" s="41" t="str">
        <f>IF(ISBLANK(B10),"",COUNTA($B$2:B10))</f>
        <v/>
      </c>
      <c r="B10" s="44"/>
      <c r="C10" s="19" t="e">
        <f>#REF!</f>
        <v>#REF!</v>
      </c>
      <c r="D10" s="19" t="e">
        <f>#REF!</f>
        <v>#REF!</v>
      </c>
      <c r="E10" s="19" t="e">
        <f>#REF!</f>
        <v>#REF!</v>
      </c>
      <c r="F10" s="42" t="e">
        <f>#REF!</f>
        <v>#REF!</v>
      </c>
      <c r="G10" s="32" t="e">
        <f>#REF!</f>
        <v>#REF!</v>
      </c>
      <c r="H10" t="e">
        <f t="shared" si="0"/>
        <v>#REF!</v>
      </c>
    </row>
    <row r="11" spans="1:8" ht="16.5" hidden="1" thickBot="1" x14ac:dyDescent="0.3">
      <c r="A11" s="41" t="str">
        <f>IF(ISBLANK(B11),"",COUNTA($B$2:B11))</f>
        <v/>
      </c>
      <c r="B11" s="45"/>
      <c r="C11" s="19" t="e">
        <f>#REF!</f>
        <v>#REF!</v>
      </c>
      <c r="D11" s="19" t="e">
        <f>#REF!</f>
        <v>#REF!</v>
      </c>
      <c r="E11" s="19" t="e">
        <f>#REF!</f>
        <v>#REF!</v>
      </c>
      <c r="F11" s="42" t="e">
        <f>#REF!</f>
        <v>#REF!</v>
      </c>
      <c r="G11" s="32" t="e">
        <f>#REF!</f>
        <v>#REF!</v>
      </c>
      <c r="H11" t="e">
        <f t="shared" si="0"/>
        <v>#REF!</v>
      </c>
    </row>
    <row r="12" spans="1:8" ht="16.5" hidden="1" thickBot="1" x14ac:dyDescent="0.3">
      <c r="A12" s="41" t="str">
        <f>IF(ISBLANK(B12),"",COUNTA($B$2:B12))</f>
        <v/>
      </c>
      <c r="B12" s="44"/>
      <c r="C12" s="19" t="e">
        <f>#REF!</f>
        <v>#REF!</v>
      </c>
      <c r="D12" s="19" t="e">
        <f>#REF!</f>
        <v>#REF!</v>
      </c>
      <c r="E12" s="19" t="e">
        <f>#REF!</f>
        <v>#REF!</v>
      </c>
      <c r="F12" s="42" t="e">
        <f>#REF!</f>
        <v>#REF!</v>
      </c>
      <c r="G12" s="32" t="e">
        <f>#REF!</f>
        <v>#REF!</v>
      </c>
      <c r="H12" t="e">
        <f t="shared" si="0"/>
        <v>#REF!</v>
      </c>
    </row>
    <row r="13" spans="1:8" ht="16.5" hidden="1" thickBot="1" x14ac:dyDescent="0.3">
      <c r="A13" s="41" t="str">
        <f>IF(ISBLANK(B13),"",COUNTA($B$2:B13))</f>
        <v/>
      </c>
      <c r="B13" s="45"/>
      <c r="C13" s="19" t="e">
        <f>#REF!</f>
        <v>#REF!</v>
      </c>
      <c r="D13" s="19" t="e">
        <f>#REF!</f>
        <v>#REF!</v>
      </c>
      <c r="E13" s="19" t="e">
        <f>#REF!</f>
        <v>#REF!</v>
      </c>
      <c r="F13" s="42" t="e">
        <f>#REF!</f>
        <v>#REF!</v>
      </c>
      <c r="G13" s="32" t="e">
        <f>#REF!</f>
        <v>#REF!</v>
      </c>
      <c r="H13" t="e">
        <f t="shared" si="0"/>
        <v>#REF!</v>
      </c>
    </row>
    <row r="14" spans="1:8" ht="16.5" hidden="1" thickBot="1" x14ac:dyDescent="0.3">
      <c r="A14" s="41" t="str">
        <f>IF(ISBLANK(B14),"",COUNTA($B$2:B14))</f>
        <v/>
      </c>
      <c r="B14" s="44"/>
      <c r="C14" s="19" t="e">
        <f>#REF!</f>
        <v>#REF!</v>
      </c>
      <c r="D14" s="19" t="e">
        <f>#REF!</f>
        <v>#REF!</v>
      </c>
      <c r="E14" s="19" t="e">
        <f>#REF!</f>
        <v>#REF!</v>
      </c>
      <c r="F14" s="42" t="e">
        <f>#REF!</f>
        <v>#REF!</v>
      </c>
      <c r="G14" s="32" t="e">
        <f>#REF!</f>
        <v>#REF!</v>
      </c>
      <c r="H14" t="e">
        <f t="shared" si="0"/>
        <v>#REF!</v>
      </c>
    </row>
    <row r="15" spans="1:8" ht="16.5" hidden="1" thickBot="1" x14ac:dyDescent="0.3">
      <c r="A15" s="41" t="str">
        <f>IF(ISBLANK(B15),"",COUNTA($B$2:B15))</f>
        <v/>
      </c>
      <c r="B15" s="45"/>
      <c r="C15" s="19" t="e">
        <f>#REF!</f>
        <v>#REF!</v>
      </c>
      <c r="D15" s="19" t="e">
        <f>#REF!</f>
        <v>#REF!</v>
      </c>
      <c r="E15" s="19" t="e">
        <f>#REF!</f>
        <v>#REF!</v>
      </c>
      <c r="F15" s="42" t="e">
        <f>#REF!</f>
        <v>#REF!</v>
      </c>
      <c r="G15" s="32" t="e">
        <f>#REF!</f>
        <v>#REF!</v>
      </c>
      <c r="H15" t="e">
        <f t="shared" si="0"/>
        <v>#REF!</v>
      </c>
    </row>
    <row r="16" spans="1:8" ht="16.5" hidden="1" thickBot="1" x14ac:dyDescent="0.3">
      <c r="A16" s="41" t="str">
        <f>IF(ISBLANK(B16),"",COUNTA($B$2:B16))</f>
        <v/>
      </c>
      <c r="B16" s="44"/>
      <c r="C16" s="19" t="e">
        <f>#REF!</f>
        <v>#REF!</v>
      </c>
      <c r="D16" s="19" t="e">
        <f>#REF!</f>
        <v>#REF!</v>
      </c>
      <c r="E16" s="19" t="e">
        <f>#REF!</f>
        <v>#REF!</v>
      </c>
      <c r="F16" s="42" t="e">
        <f>#REF!</f>
        <v>#REF!</v>
      </c>
      <c r="G16" s="32" t="e">
        <f>#REF!</f>
        <v>#REF!</v>
      </c>
      <c r="H16" t="e">
        <f t="shared" si="0"/>
        <v>#REF!</v>
      </c>
    </row>
    <row r="17" spans="1:8" ht="16.5" hidden="1" thickBot="1" x14ac:dyDescent="0.3">
      <c r="A17" s="41" t="str">
        <f>IF(ISBLANK(B17),"",COUNTA($B$2:B17))</f>
        <v/>
      </c>
      <c r="B17" s="45"/>
      <c r="C17" s="19" t="e">
        <f>#REF!</f>
        <v>#REF!</v>
      </c>
      <c r="D17" s="19" t="e">
        <f>#REF!</f>
        <v>#REF!</v>
      </c>
      <c r="E17" s="19" t="e">
        <f>#REF!</f>
        <v>#REF!</v>
      </c>
      <c r="F17" s="42" t="e">
        <f>#REF!</f>
        <v>#REF!</v>
      </c>
      <c r="G17" s="32" t="e">
        <f>#REF!</f>
        <v>#REF!</v>
      </c>
      <c r="H17" t="e">
        <f t="shared" si="0"/>
        <v>#REF!</v>
      </c>
    </row>
    <row r="18" spans="1:8" ht="16.5" hidden="1" thickBot="1" x14ac:dyDescent="0.3">
      <c r="A18" s="41" t="str">
        <f>IF(ISBLANK(B18),"",COUNTA($B$2:B18))</f>
        <v/>
      </c>
      <c r="B18" s="44"/>
      <c r="C18" s="19" t="e">
        <f>#REF!</f>
        <v>#REF!</v>
      </c>
      <c r="D18" s="19" t="e">
        <f>#REF!</f>
        <v>#REF!</v>
      </c>
      <c r="E18" s="19" t="e">
        <f>#REF!</f>
        <v>#REF!</v>
      </c>
      <c r="F18" s="42" t="e">
        <f>#REF!</f>
        <v>#REF!</v>
      </c>
      <c r="G18" s="32" t="e">
        <f>#REF!</f>
        <v>#REF!</v>
      </c>
      <c r="H18" t="e">
        <f t="shared" si="0"/>
        <v>#REF!</v>
      </c>
    </row>
    <row r="19" spans="1:8" ht="16.5" hidden="1" thickBot="1" x14ac:dyDescent="0.3">
      <c r="A19" s="41" t="str">
        <f>IF(ISBLANK(B19),"",COUNTA($B$2:B19))</f>
        <v/>
      </c>
      <c r="B19" s="45"/>
      <c r="C19" s="19" t="e">
        <f>#REF!</f>
        <v>#REF!</v>
      </c>
      <c r="D19" s="19" t="e">
        <f>#REF!</f>
        <v>#REF!</v>
      </c>
      <c r="E19" s="19" t="e">
        <f>#REF!</f>
        <v>#REF!</v>
      </c>
      <c r="F19" s="42" t="e">
        <f>#REF!</f>
        <v>#REF!</v>
      </c>
      <c r="G19" s="32" t="e">
        <f>#REF!</f>
        <v>#REF!</v>
      </c>
      <c r="H19" t="e">
        <f t="shared" si="0"/>
        <v>#REF!</v>
      </c>
    </row>
    <row r="20" spans="1:8" ht="16.5" hidden="1" thickBot="1" x14ac:dyDescent="0.3">
      <c r="A20" s="41" t="str">
        <f>IF(ISBLANK(B20),"",COUNTA($B$2:B20))</f>
        <v/>
      </c>
      <c r="B20" s="44"/>
      <c r="C20" s="19" t="e">
        <f>#REF!</f>
        <v>#REF!</v>
      </c>
      <c r="D20" s="19" t="e">
        <f>#REF!</f>
        <v>#REF!</v>
      </c>
      <c r="E20" s="19" t="e">
        <f>#REF!</f>
        <v>#REF!</v>
      </c>
      <c r="F20" s="42" t="e">
        <f>#REF!</f>
        <v>#REF!</v>
      </c>
      <c r="G20" s="32" t="e">
        <f>#REF!</f>
        <v>#REF!</v>
      </c>
      <c r="H20" t="e">
        <f t="shared" si="0"/>
        <v>#REF!</v>
      </c>
    </row>
    <row r="21" spans="1:8" ht="16.5" hidden="1" thickBot="1" x14ac:dyDescent="0.3">
      <c r="A21" s="41" t="str">
        <f>IF(ISBLANK(B21),"",COUNTA($B$2:B21))</f>
        <v/>
      </c>
      <c r="B21" s="45"/>
      <c r="C21" s="19" t="e">
        <f>#REF!</f>
        <v>#REF!</v>
      </c>
      <c r="D21" s="19" t="e">
        <f>#REF!</f>
        <v>#REF!</v>
      </c>
      <c r="E21" s="19" t="e">
        <f>#REF!</f>
        <v>#REF!</v>
      </c>
      <c r="F21" s="42" t="e">
        <f>#REF!</f>
        <v>#REF!</v>
      </c>
      <c r="G21" s="32" t="e">
        <f>#REF!</f>
        <v>#REF!</v>
      </c>
      <c r="H21" t="e">
        <f t="shared" si="0"/>
        <v>#REF!</v>
      </c>
    </row>
    <row r="22" spans="1:8" ht="16.5" hidden="1" thickBot="1" x14ac:dyDescent="0.3">
      <c r="A22" s="41" t="str">
        <f>IF(ISBLANK(B22),"",COUNTA($B$2:B22))</f>
        <v/>
      </c>
      <c r="B22" s="44"/>
      <c r="C22" s="19" t="e">
        <f>#REF!</f>
        <v>#REF!</v>
      </c>
      <c r="D22" s="19" t="e">
        <f>#REF!</f>
        <v>#REF!</v>
      </c>
      <c r="E22" s="19" t="e">
        <f>#REF!</f>
        <v>#REF!</v>
      </c>
      <c r="F22" s="42" t="e">
        <f>#REF!</f>
        <v>#REF!</v>
      </c>
      <c r="G22" s="32" t="e">
        <f>#REF!</f>
        <v>#REF!</v>
      </c>
      <c r="H22" t="e">
        <f t="shared" si="0"/>
        <v>#REF!</v>
      </c>
    </row>
    <row r="23" spans="1:8" ht="16.5" hidden="1" thickBot="1" x14ac:dyDescent="0.3">
      <c r="A23" s="41" t="str">
        <f>IF(ISBLANK(B23),"",COUNTA($B$2:B23))</f>
        <v/>
      </c>
      <c r="B23" s="45"/>
      <c r="C23" s="19" t="e">
        <f>#REF!</f>
        <v>#REF!</v>
      </c>
      <c r="D23" s="19" t="e">
        <f>#REF!</f>
        <v>#REF!</v>
      </c>
      <c r="E23" s="19" t="e">
        <f>#REF!</f>
        <v>#REF!</v>
      </c>
      <c r="F23" s="42" t="e">
        <f>#REF!</f>
        <v>#REF!</v>
      </c>
      <c r="G23" s="32" t="e">
        <f>#REF!</f>
        <v>#REF!</v>
      </c>
      <c r="H23" t="e">
        <f t="shared" si="0"/>
        <v>#REF!</v>
      </c>
    </row>
    <row r="24" spans="1:8" ht="16.5" hidden="1" thickBot="1" x14ac:dyDescent="0.3">
      <c r="A24" s="41" t="str">
        <f>IF(ISBLANK(B24),"",COUNTA($B$2:B24))</f>
        <v/>
      </c>
      <c r="B24" s="44"/>
      <c r="C24" s="19" t="e">
        <f>#REF!</f>
        <v>#REF!</v>
      </c>
      <c r="D24" s="19" t="e">
        <f>#REF!</f>
        <v>#REF!</v>
      </c>
      <c r="E24" s="19" t="e">
        <f>#REF!</f>
        <v>#REF!</v>
      </c>
      <c r="F24" s="42" t="e">
        <f>#REF!</f>
        <v>#REF!</v>
      </c>
      <c r="G24" s="32" t="e">
        <f>#REF!</f>
        <v>#REF!</v>
      </c>
      <c r="H24" t="e">
        <f t="shared" si="0"/>
        <v>#REF!</v>
      </c>
    </row>
    <row r="25" spans="1:8" ht="16.5" hidden="1" thickBot="1" x14ac:dyDescent="0.3">
      <c r="A25" s="41" t="str">
        <f>IF(ISBLANK(B25),"",COUNTA($B$2:B25))</f>
        <v/>
      </c>
      <c r="B25" s="45"/>
      <c r="C25" s="19" t="e">
        <f>#REF!</f>
        <v>#REF!</v>
      </c>
      <c r="D25" s="19" t="e">
        <f>#REF!</f>
        <v>#REF!</v>
      </c>
      <c r="E25" s="19" t="e">
        <f>#REF!</f>
        <v>#REF!</v>
      </c>
      <c r="F25" s="42" t="e">
        <f>#REF!</f>
        <v>#REF!</v>
      </c>
      <c r="G25" s="32" t="e">
        <f>#REF!</f>
        <v>#REF!</v>
      </c>
      <c r="H25" t="e">
        <f t="shared" si="0"/>
        <v>#REF!</v>
      </c>
    </row>
    <row r="26" spans="1:8" ht="16.5" hidden="1" thickBot="1" x14ac:dyDescent="0.3">
      <c r="A26" s="41" t="str">
        <f>IF(ISBLANK(B26),"",COUNTA($B$2:B26))</f>
        <v/>
      </c>
      <c r="B26" s="44"/>
      <c r="C26" s="19" t="e">
        <f>#REF!</f>
        <v>#REF!</v>
      </c>
      <c r="D26" s="19" t="e">
        <f>#REF!</f>
        <v>#REF!</v>
      </c>
      <c r="E26" s="19" t="e">
        <f>#REF!</f>
        <v>#REF!</v>
      </c>
      <c r="F26" s="42" t="e">
        <f>#REF!</f>
        <v>#REF!</v>
      </c>
      <c r="G26" s="32" t="e">
        <f>#REF!</f>
        <v>#REF!</v>
      </c>
      <c r="H26" t="e">
        <f t="shared" si="0"/>
        <v>#REF!</v>
      </c>
    </row>
    <row r="27" spans="1:8" ht="16.5" hidden="1" thickBot="1" x14ac:dyDescent="0.3">
      <c r="A27" s="41" t="str">
        <f>IF(ISBLANK(B27),"",COUNTA($B$2:B27))</f>
        <v/>
      </c>
      <c r="B27" s="45"/>
      <c r="C27" s="19" t="e">
        <f>#REF!</f>
        <v>#REF!</v>
      </c>
      <c r="D27" s="19" t="e">
        <f>#REF!</f>
        <v>#REF!</v>
      </c>
      <c r="E27" s="19" t="e">
        <f>#REF!</f>
        <v>#REF!</v>
      </c>
      <c r="F27" s="42" t="e">
        <f>#REF!</f>
        <v>#REF!</v>
      </c>
      <c r="G27" s="32" t="e">
        <f>#REF!</f>
        <v>#REF!</v>
      </c>
      <c r="H27" t="e">
        <f t="shared" si="0"/>
        <v>#REF!</v>
      </c>
    </row>
    <row r="28" spans="1:8" ht="16.5" hidden="1" thickBot="1" x14ac:dyDescent="0.3">
      <c r="A28" s="41" t="str">
        <f>IF(ISBLANK(B28),"",COUNTA($B$2:B28))</f>
        <v/>
      </c>
      <c r="B28" s="44"/>
      <c r="C28" s="19" t="e">
        <f>#REF!</f>
        <v>#REF!</v>
      </c>
      <c r="D28" s="19" t="e">
        <f>#REF!</f>
        <v>#REF!</v>
      </c>
      <c r="E28" s="19" t="e">
        <f>#REF!</f>
        <v>#REF!</v>
      </c>
      <c r="F28" s="42" t="e">
        <f>#REF!</f>
        <v>#REF!</v>
      </c>
      <c r="G28" s="32" t="e">
        <f>#REF!</f>
        <v>#REF!</v>
      </c>
      <c r="H28" t="e">
        <f t="shared" si="0"/>
        <v>#REF!</v>
      </c>
    </row>
    <row r="29" spans="1:8" ht="16.5" hidden="1" thickBot="1" x14ac:dyDescent="0.3">
      <c r="A29" s="41" t="str">
        <f>IF(ISBLANK(B29),"",COUNTA($B$2:B29))</f>
        <v/>
      </c>
      <c r="B29" s="45"/>
      <c r="C29" s="19" t="e">
        <f>#REF!</f>
        <v>#REF!</v>
      </c>
      <c r="D29" s="19" t="e">
        <f>#REF!</f>
        <v>#REF!</v>
      </c>
      <c r="E29" s="19" t="e">
        <f>#REF!</f>
        <v>#REF!</v>
      </c>
      <c r="F29" s="42" t="e">
        <f>#REF!</f>
        <v>#REF!</v>
      </c>
      <c r="G29" s="32" t="e">
        <f>#REF!</f>
        <v>#REF!</v>
      </c>
      <c r="H29" t="e">
        <f t="shared" si="0"/>
        <v>#REF!</v>
      </c>
    </row>
    <row r="30" spans="1:8" ht="16.5" hidden="1" thickBot="1" x14ac:dyDescent="0.3">
      <c r="A30" s="41" t="str">
        <f>IF(ISBLANK(B30),"",COUNTA($B$2:B30))</f>
        <v/>
      </c>
      <c r="B30" s="44"/>
      <c r="C30" s="19" t="e">
        <f>#REF!</f>
        <v>#REF!</v>
      </c>
      <c r="D30" s="19" t="e">
        <f>#REF!</f>
        <v>#REF!</v>
      </c>
      <c r="E30" s="19" t="e">
        <f>#REF!</f>
        <v>#REF!</v>
      </c>
      <c r="F30" s="42" t="e">
        <f>#REF!</f>
        <v>#REF!</v>
      </c>
      <c r="G30" s="32" t="e">
        <f>#REF!</f>
        <v>#REF!</v>
      </c>
      <c r="H30" t="e">
        <f t="shared" si="0"/>
        <v>#REF!</v>
      </c>
    </row>
    <row r="31" spans="1:8" ht="16.5" hidden="1" thickBot="1" x14ac:dyDescent="0.3">
      <c r="A31" s="41" t="str">
        <f>IF(ISBLANK(B31),"",COUNTA($B$2:B31))</f>
        <v/>
      </c>
      <c r="B31" s="45"/>
      <c r="C31" s="19" t="e">
        <f>#REF!</f>
        <v>#REF!</v>
      </c>
      <c r="D31" s="19" t="e">
        <f>#REF!</f>
        <v>#REF!</v>
      </c>
      <c r="E31" s="19" t="e">
        <f>#REF!</f>
        <v>#REF!</v>
      </c>
      <c r="F31" s="42" t="e">
        <f>#REF!</f>
        <v>#REF!</v>
      </c>
      <c r="G31" s="32" t="e">
        <f>#REF!</f>
        <v>#REF!</v>
      </c>
      <c r="H31" t="e">
        <f t="shared" si="0"/>
        <v>#REF!</v>
      </c>
    </row>
    <row r="32" spans="1:8" ht="16.5" hidden="1" thickBot="1" x14ac:dyDescent="0.3">
      <c r="A32" s="41" t="str">
        <f>IF(ISBLANK(B32),"",COUNTA($B$2:B32))</f>
        <v/>
      </c>
      <c r="B32" s="44"/>
      <c r="C32" s="19" t="e">
        <f>#REF!</f>
        <v>#REF!</v>
      </c>
      <c r="D32" s="19" t="e">
        <f>#REF!</f>
        <v>#REF!</v>
      </c>
      <c r="E32" s="19" t="e">
        <f>#REF!</f>
        <v>#REF!</v>
      </c>
      <c r="F32" s="42" t="e">
        <f>#REF!</f>
        <v>#REF!</v>
      </c>
      <c r="G32" s="32" t="e">
        <f>#REF!</f>
        <v>#REF!</v>
      </c>
      <c r="H32" t="e">
        <f t="shared" si="0"/>
        <v>#REF!</v>
      </c>
    </row>
    <row r="33" spans="1:8" ht="16.5" hidden="1" thickBot="1" x14ac:dyDescent="0.3">
      <c r="A33" s="41" t="str">
        <f>IF(ISBLANK(B33),"",COUNTA($B$2:B33))</f>
        <v/>
      </c>
      <c r="B33" s="45"/>
      <c r="C33" s="19" t="e">
        <f>#REF!</f>
        <v>#REF!</v>
      </c>
      <c r="D33" s="19" t="e">
        <f>#REF!</f>
        <v>#REF!</v>
      </c>
      <c r="E33" s="19" t="e">
        <f>#REF!</f>
        <v>#REF!</v>
      </c>
      <c r="F33" s="42" t="e">
        <f>#REF!</f>
        <v>#REF!</v>
      </c>
      <c r="G33" s="32" t="e">
        <f>#REF!</f>
        <v>#REF!</v>
      </c>
      <c r="H33" t="e">
        <f t="shared" si="0"/>
        <v>#REF!</v>
      </c>
    </row>
    <row r="34" spans="1:8" ht="16.5" hidden="1" thickBot="1" x14ac:dyDescent="0.3">
      <c r="A34" s="41" t="str">
        <f>IF(ISBLANK(B34),"",COUNTA($B$2:B34))</f>
        <v/>
      </c>
      <c r="B34" s="44"/>
      <c r="C34" s="19" t="e">
        <f>#REF!</f>
        <v>#REF!</v>
      </c>
      <c r="D34" s="19" t="e">
        <f>#REF!</f>
        <v>#REF!</v>
      </c>
      <c r="E34" s="19" t="e">
        <f>#REF!</f>
        <v>#REF!</v>
      </c>
      <c r="F34" s="42" t="e">
        <f>#REF!</f>
        <v>#REF!</v>
      </c>
      <c r="G34" s="32" t="e">
        <f>#REF!</f>
        <v>#REF!</v>
      </c>
      <c r="H34" t="e">
        <f t="shared" si="0"/>
        <v>#REF!</v>
      </c>
    </row>
    <row r="35" spans="1:8" ht="16.5" hidden="1" thickBot="1" x14ac:dyDescent="0.3">
      <c r="A35" s="41" t="str">
        <f>IF(ISBLANK(B35),"",COUNTA($B$2:B35))</f>
        <v/>
      </c>
      <c r="B35" s="45"/>
      <c r="C35" s="19" t="e">
        <f>#REF!</f>
        <v>#REF!</v>
      </c>
      <c r="D35" s="19" t="e">
        <f>#REF!</f>
        <v>#REF!</v>
      </c>
      <c r="E35" s="19" t="e">
        <f>#REF!</f>
        <v>#REF!</v>
      </c>
      <c r="F35" s="42" t="e">
        <f>#REF!</f>
        <v>#REF!</v>
      </c>
      <c r="G35" s="32" t="e">
        <f>#REF!</f>
        <v>#REF!</v>
      </c>
      <c r="H35" t="e">
        <f t="shared" si="0"/>
        <v>#REF!</v>
      </c>
    </row>
    <row r="36" spans="1:8" ht="16.5" hidden="1" thickBot="1" x14ac:dyDescent="0.3">
      <c r="A36" s="41" t="str">
        <f>IF(ISBLANK(B36),"",COUNTA($B$2:B36))</f>
        <v/>
      </c>
      <c r="B36" s="44"/>
      <c r="C36" s="19" t="e">
        <f>#REF!</f>
        <v>#REF!</v>
      </c>
      <c r="D36" s="19" t="e">
        <f>#REF!</f>
        <v>#REF!</v>
      </c>
      <c r="E36" s="19" t="e">
        <f>#REF!</f>
        <v>#REF!</v>
      </c>
      <c r="F36" s="42" t="e">
        <f>#REF!</f>
        <v>#REF!</v>
      </c>
      <c r="G36" s="32" t="e">
        <f>#REF!</f>
        <v>#REF!</v>
      </c>
      <c r="H36" t="e">
        <f t="shared" si="0"/>
        <v>#REF!</v>
      </c>
    </row>
    <row r="37" spans="1:8" ht="16.5" hidden="1" thickBot="1" x14ac:dyDescent="0.3">
      <c r="A37" s="41" t="str">
        <f>IF(ISBLANK(B37),"",COUNTA($B$2:B37))</f>
        <v/>
      </c>
      <c r="B37" s="45"/>
      <c r="C37" s="19" t="e">
        <f>#REF!</f>
        <v>#REF!</v>
      </c>
      <c r="D37" s="19" t="e">
        <f>#REF!</f>
        <v>#REF!</v>
      </c>
      <c r="E37" s="19" t="e">
        <f>#REF!</f>
        <v>#REF!</v>
      </c>
      <c r="F37" s="42" t="e">
        <f>#REF!</f>
        <v>#REF!</v>
      </c>
      <c r="G37" s="32" t="e">
        <f>#REF!</f>
        <v>#REF!</v>
      </c>
      <c r="H37" t="e">
        <f t="shared" si="0"/>
        <v>#REF!</v>
      </c>
    </row>
    <row r="38" spans="1:8" ht="16.5" hidden="1" thickBot="1" x14ac:dyDescent="0.3">
      <c r="A38" s="41" t="str">
        <f>IF(ISBLANK(B38),"",COUNTA($B$2:B38))</f>
        <v/>
      </c>
      <c r="B38" s="44"/>
      <c r="C38" s="19" t="e">
        <f>#REF!</f>
        <v>#REF!</v>
      </c>
      <c r="D38" s="19" t="e">
        <f>#REF!</f>
        <v>#REF!</v>
      </c>
      <c r="E38" s="19" t="e">
        <f>#REF!</f>
        <v>#REF!</v>
      </c>
      <c r="F38" s="42" t="e">
        <f>#REF!</f>
        <v>#REF!</v>
      </c>
      <c r="G38" s="32" t="e">
        <f>#REF!</f>
        <v>#REF!</v>
      </c>
      <c r="H38" t="e">
        <f t="shared" si="0"/>
        <v>#REF!</v>
      </c>
    </row>
    <row r="39" spans="1:8" ht="16.5" hidden="1" thickBot="1" x14ac:dyDescent="0.3">
      <c r="A39" s="41" t="str">
        <f>IF(ISBLANK(B39),"",COUNTA($B$2:B39))</f>
        <v/>
      </c>
      <c r="B39" s="45"/>
      <c r="C39" s="19" t="e">
        <f>#REF!</f>
        <v>#REF!</v>
      </c>
      <c r="D39" s="19" t="e">
        <f>#REF!</f>
        <v>#REF!</v>
      </c>
      <c r="E39" s="19" t="e">
        <f>#REF!</f>
        <v>#REF!</v>
      </c>
      <c r="F39" s="42" t="e">
        <f>#REF!</f>
        <v>#REF!</v>
      </c>
      <c r="G39" s="32" t="e">
        <f>#REF!</f>
        <v>#REF!</v>
      </c>
      <c r="H39" t="e">
        <f t="shared" si="0"/>
        <v>#REF!</v>
      </c>
    </row>
    <row r="40" spans="1:8" ht="16.5" hidden="1" thickBot="1" x14ac:dyDescent="0.3">
      <c r="A40" s="41" t="str">
        <f>IF(ISBLANK(B40),"",COUNTA($B$2:B40))</f>
        <v/>
      </c>
      <c r="B40" s="44"/>
      <c r="C40" s="19" t="e">
        <f>#REF!</f>
        <v>#REF!</v>
      </c>
      <c r="D40" s="19" t="e">
        <f>#REF!</f>
        <v>#REF!</v>
      </c>
      <c r="E40" s="19" t="e">
        <f>#REF!</f>
        <v>#REF!</v>
      </c>
      <c r="F40" s="42" t="e">
        <f>#REF!</f>
        <v>#REF!</v>
      </c>
      <c r="G40" s="32" t="e">
        <f>#REF!</f>
        <v>#REF!</v>
      </c>
      <c r="H40" t="e">
        <f t="shared" si="0"/>
        <v>#REF!</v>
      </c>
    </row>
    <row r="41" spans="1:8" ht="16.5" hidden="1" thickBot="1" x14ac:dyDescent="0.3">
      <c r="A41" s="41" t="str">
        <f>IF(ISBLANK(B41),"",COUNTA($B$2:B41))</f>
        <v/>
      </c>
      <c r="B41" s="45"/>
      <c r="C41" s="19" t="e">
        <f>#REF!</f>
        <v>#REF!</v>
      </c>
      <c r="D41" s="19" t="e">
        <f>#REF!</f>
        <v>#REF!</v>
      </c>
      <c r="E41" s="19" t="e">
        <f>#REF!</f>
        <v>#REF!</v>
      </c>
      <c r="F41" s="42" t="e">
        <f>#REF!</f>
        <v>#REF!</v>
      </c>
      <c r="G41" s="32" t="e">
        <f>#REF!</f>
        <v>#REF!</v>
      </c>
      <c r="H41" t="e">
        <f t="shared" si="0"/>
        <v>#REF!</v>
      </c>
    </row>
    <row r="42" spans="1:8" ht="16.5" hidden="1" thickBot="1" x14ac:dyDescent="0.3">
      <c r="A42" s="41" t="str">
        <f>IF(ISBLANK(B42),"",COUNTA($B$2:B42))</f>
        <v/>
      </c>
      <c r="B42" s="44"/>
      <c r="C42" s="19" t="e">
        <f>#REF!</f>
        <v>#REF!</v>
      </c>
      <c r="D42" s="19" t="e">
        <f>#REF!</f>
        <v>#REF!</v>
      </c>
      <c r="E42" s="19" t="e">
        <f>#REF!</f>
        <v>#REF!</v>
      </c>
      <c r="F42" s="19" t="e">
        <f>#REF!</f>
        <v>#REF!</v>
      </c>
      <c r="G42" s="32" t="e">
        <f>#REF!</f>
        <v>#REF!</v>
      </c>
    </row>
    <row r="43" spans="1:8" ht="16.5" hidden="1" thickBot="1" x14ac:dyDescent="0.3">
      <c r="A43" s="41" t="str">
        <f>IF(ISBLANK(B43),"",COUNTA($B$2:B43))</f>
        <v/>
      </c>
      <c r="B43" s="45"/>
      <c r="C43" s="19" t="e">
        <f>#REF!</f>
        <v>#REF!</v>
      </c>
      <c r="D43" s="19" t="e">
        <f>#REF!</f>
        <v>#REF!</v>
      </c>
      <c r="E43" s="19" t="e">
        <f>#REF!</f>
        <v>#REF!</v>
      </c>
      <c r="F43" s="19" t="e">
        <f>#REF!</f>
        <v>#REF!</v>
      </c>
      <c r="G43" s="32" t="e">
        <f>#REF!</f>
        <v>#REF!</v>
      </c>
    </row>
    <row r="44" spans="1:8" ht="16.5" hidden="1" thickBot="1" x14ac:dyDescent="0.3">
      <c r="A44" s="41" t="str">
        <f>IF(ISBLANK(B44),"",COUNTA($B$2:B44))</f>
        <v/>
      </c>
      <c r="B44" s="44"/>
      <c r="C44" s="19" t="e">
        <f>#REF!</f>
        <v>#REF!</v>
      </c>
      <c r="D44" s="19" t="e">
        <f>#REF!</f>
        <v>#REF!</v>
      </c>
      <c r="E44" s="19" t="e">
        <f>#REF!</f>
        <v>#REF!</v>
      </c>
      <c r="F44" s="19" t="e">
        <f>#REF!</f>
        <v>#REF!</v>
      </c>
      <c r="G44" s="32" t="e">
        <f>#REF!</f>
        <v>#REF!</v>
      </c>
    </row>
    <row r="45" spans="1:8" ht="16.5" hidden="1" thickBot="1" x14ac:dyDescent="0.3">
      <c r="A45" s="41" t="str">
        <f>IF(ISBLANK(B45),"",COUNTA($B$2:B45))</f>
        <v/>
      </c>
      <c r="B45" s="45"/>
      <c r="C45" s="19" t="e">
        <f>#REF!</f>
        <v>#REF!</v>
      </c>
      <c r="D45" s="19" t="e">
        <f>#REF!</f>
        <v>#REF!</v>
      </c>
      <c r="E45" s="19" t="e">
        <f>#REF!</f>
        <v>#REF!</v>
      </c>
      <c r="F45" s="19" t="e">
        <f>#REF!</f>
        <v>#REF!</v>
      </c>
      <c r="G45" s="32" t="e">
        <f>#REF!</f>
        <v>#REF!</v>
      </c>
    </row>
    <row r="46" spans="1:8" ht="16.5" hidden="1" thickBot="1" x14ac:dyDescent="0.3">
      <c r="A46" s="41" t="str">
        <f>IF(ISBLANK(B46),"",COUNTA($B$2:B46))</f>
        <v/>
      </c>
      <c r="B46" s="44"/>
      <c r="C46" s="19" t="e">
        <f>#REF!</f>
        <v>#REF!</v>
      </c>
      <c r="D46" s="19" t="e">
        <f>#REF!</f>
        <v>#REF!</v>
      </c>
      <c r="E46" s="19" t="e">
        <f>#REF!</f>
        <v>#REF!</v>
      </c>
      <c r="F46" s="19" t="e">
        <f>#REF!</f>
        <v>#REF!</v>
      </c>
      <c r="G46" s="32" t="e">
        <f>#REF!</f>
        <v>#REF!</v>
      </c>
    </row>
    <row r="47" spans="1:8" ht="16.5" hidden="1" thickBot="1" x14ac:dyDescent="0.3">
      <c r="A47" s="41" t="str">
        <f>IF(ISBLANK(B47),"",COUNTA($B$2:B47))</f>
        <v/>
      </c>
      <c r="B47" s="45"/>
      <c r="C47" s="19" t="e">
        <f>#REF!</f>
        <v>#REF!</v>
      </c>
      <c r="D47" s="19" t="e">
        <f>#REF!</f>
        <v>#REF!</v>
      </c>
      <c r="E47" s="19" t="e">
        <f>#REF!</f>
        <v>#REF!</v>
      </c>
      <c r="F47" s="19" t="e">
        <f>#REF!</f>
        <v>#REF!</v>
      </c>
      <c r="G47" s="32" t="e">
        <f>#REF!</f>
        <v>#REF!</v>
      </c>
    </row>
    <row r="48" spans="1:8" ht="16.5" hidden="1" thickBot="1" x14ac:dyDescent="0.3">
      <c r="A48" s="41" t="str">
        <f>IF(ISBLANK(B48),"",COUNTA($B$2:B48))</f>
        <v/>
      </c>
      <c r="B48" s="44"/>
      <c r="C48" s="19" t="e">
        <f>#REF!</f>
        <v>#REF!</v>
      </c>
      <c r="D48" s="19" t="e">
        <f>#REF!</f>
        <v>#REF!</v>
      </c>
      <c r="E48" s="19" t="e">
        <f>#REF!</f>
        <v>#REF!</v>
      </c>
      <c r="F48" s="19" t="e">
        <f>#REF!</f>
        <v>#REF!</v>
      </c>
      <c r="G48" s="32" t="e">
        <f>#REF!</f>
        <v>#REF!</v>
      </c>
    </row>
    <row r="49" spans="1:7" ht="16.5" hidden="1" thickBot="1" x14ac:dyDescent="0.3">
      <c r="A49" s="41" t="str">
        <f>IF(ISBLANK(B49),"",COUNTA($B$2:B49))</f>
        <v/>
      </c>
      <c r="B49" s="45"/>
      <c r="C49" s="19" t="e">
        <f>#REF!</f>
        <v>#REF!</v>
      </c>
      <c r="D49" s="19" t="e">
        <f>#REF!</f>
        <v>#REF!</v>
      </c>
      <c r="E49" s="19" t="e">
        <f>#REF!</f>
        <v>#REF!</v>
      </c>
      <c r="F49" s="19" t="e">
        <f>#REF!</f>
        <v>#REF!</v>
      </c>
      <c r="G49" s="32" t="e">
        <f>#REF!</f>
        <v>#REF!</v>
      </c>
    </row>
    <row r="50" spans="1:7" ht="16.5" hidden="1" thickBot="1" x14ac:dyDescent="0.3">
      <c r="A50" s="41" t="str">
        <f>IF(ISBLANK(B50),"",COUNTA($B$2:B50))</f>
        <v/>
      </c>
      <c r="B50" s="44"/>
      <c r="C50" s="19" t="e">
        <f>#REF!</f>
        <v>#REF!</v>
      </c>
      <c r="D50" s="19" t="e">
        <f>#REF!</f>
        <v>#REF!</v>
      </c>
      <c r="E50" s="19" t="e">
        <f>#REF!</f>
        <v>#REF!</v>
      </c>
      <c r="F50" s="19" t="e">
        <f>#REF!</f>
        <v>#REF!</v>
      </c>
      <c r="G50" s="32" t="e">
        <f>#REF!</f>
        <v>#REF!</v>
      </c>
    </row>
    <row r="51" spans="1:7" ht="16.5" hidden="1" thickBot="1" x14ac:dyDescent="0.3">
      <c r="A51" s="41" t="str">
        <f>IF(ISBLANK(B51),"",COUNTA($B$2:B51))</f>
        <v/>
      </c>
      <c r="B51" s="45"/>
      <c r="C51" s="19" t="e">
        <f>#REF!</f>
        <v>#REF!</v>
      </c>
      <c r="D51" s="19" t="e">
        <f>#REF!</f>
        <v>#REF!</v>
      </c>
      <c r="E51" s="19" t="e">
        <f>#REF!</f>
        <v>#REF!</v>
      </c>
      <c r="F51" s="19" t="e">
        <f>#REF!</f>
        <v>#REF!</v>
      </c>
      <c r="G51" s="32" t="e">
        <f>#REF!</f>
        <v>#REF!</v>
      </c>
    </row>
    <row r="52" spans="1:7" ht="16.5" hidden="1" thickBot="1" x14ac:dyDescent="0.3">
      <c r="A52" s="41" t="str">
        <f>IF(ISBLANK(B52),"",COUNTA($B$2:B52))</f>
        <v/>
      </c>
      <c r="B52" s="44"/>
      <c r="C52" s="19" t="e">
        <f>#REF!</f>
        <v>#REF!</v>
      </c>
      <c r="D52" s="19" t="e">
        <f>#REF!</f>
        <v>#REF!</v>
      </c>
      <c r="E52" s="19" t="e">
        <f>#REF!</f>
        <v>#REF!</v>
      </c>
      <c r="F52" s="19" t="e">
        <f>#REF!</f>
        <v>#REF!</v>
      </c>
      <c r="G52" s="32" t="e">
        <f>#REF!</f>
        <v>#REF!</v>
      </c>
    </row>
    <row r="53" spans="1:7" ht="16.5" hidden="1" thickBot="1" x14ac:dyDescent="0.3">
      <c r="A53" s="41" t="str">
        <f>IF(ISBLANK(B53),"",COUNTA($B$2:B53))</f>
        <v/>
      </c>
      <c r="B53" s="45"/>
      <c r="C53" s="19" t="e">
        <f>#REF!</f>
        <v>#REF!</v>
      </c>
      <c r="D53" s="19" t="e">
        <f>#REF!</f>
        <v>#REF!</v>
      </c>
      <c r="E53" s="19" t="e">
        <f>#REF!</f>
        <v>#REF!</v>
      </c>
      <c r="F53" s="19" t="e">
        <f>#REF!</f>
        <v>#REF!</v>
      </c>
      <c r="G53" s="32" t="e">
        <f>#REF!</f>
        <v>#REF!</v>
      </c>
    </row>
    <row r="54" spans="1:7" ht="16.5" hidden="1" thickBot="1" x14ac:dyDescent="0.3">
      <c r="A54" s="41" t="str">
        <f>IF(ISBLANK(B54),"",COUNTA($B$2:B54))</f>
        <v/>
      </c>
      <c r="B54" s="44"/>
      <c r="C54" s="19" t="e">
        <f>#REF!</f>
        <v>#REF!</v>
      </c>
      <c r="D54" s="19" t="e">
        <f>#REF!</f>
        <v>#REF!</v>
      </c>
      <c r="E54" s="19" t="e">
        <f>#REF!</f>
        <v>#REF!</v>
      </c>
      <c r="F54" s="19" t="e">
        <f>#REF!</f>
        <v>#REF!</v>
      </c>
      <c r="G54" s="32" t="e">
        <f>#REF!</f>
        <v>#REF!</v>
      </c>
    </row>
    <row r="55" spans="1:7" ht="16.5" hidden="1" thickBot="1" x14ac:dyDescent="0.3">
      <c r="A55" s="41" t="str">
        <f>IF(ISBLANK(B55),"",COUNTA($B$2:B55))</f>
        <v/>
      </c>
      <c r="B55" s="45"/>
      <c r="C55" s="19" t="e">
        <f>#REF!</f>
        <v>#REF!</v>
      </c>
      <c r="D55" s="19" t="e">
        <f>#REF!</f>
        <v>#REF!</v>
      </c>
      <c r="E55" s="19" t="e">
        <f>#REF!</f>
        <v>#REF!</v>
      </c>
      <c r="F55" s="19" t="e">
        <f>#REF!</f>
        <v>#REF!</v>
      </c>
      <c r="G55" s="32" t="e">
        <f>#REF!</f>
        <v>#REF!</v>
      </c>
    </row>
    <row r="56" spans="1:7" ht="16.5" hidden="1" thickBot="1" x14ac:dyDescent="0.3">
      <c r="A56" s="43" t="str">
        <f>IF(ISBLANK(B56),"",COUNTA($B$2:B56))</f>
        <v/>
      </c>
      <c r="B56" s="44"/>
      <c r="C56" s="19" t="e">
        <f>#REF!</f>
        <v>#REF!</v>
      </c>
      <c r="D56" s="19" t="e">
        <f>#REF!</f>
        <v>#REF!</v>
      </c>
      <c r="E56" s="19" t="e">
        <f>#REF!</f>
        <v>#REF!</v>
      </c>
      <c r="F56" s="19" t="e">
        <f>#REF!</f>
        <v>#REF!</v>
      </c>
      <c r="G56" s="32" t="e">
        <f>#REF!</f>
        <v>#REF!</v>
      </c>
    </row>
    <row r="57" spans="1:7" ht="16.5" hidden="1" thickBot="1" x14ac:dyDescent="0.3">
      <c r="A57" s="43" t="str">
        <f>IF(ISBLANK(B57),"",COUNTA($B$2:B57))</f>
        <v/>
      </c>
      <c r="B57" s="45"/>
      <c r="C57" s="19" t="e">
        <f>#REF!</f>
        <v>#REF!</v>
      </c>
      <c r="D57" s="19" t="e">
        <f>#REF!</f>
        <v>#REF!</v>
      </c>
      <c r="E57" s="19" t="e">
        <f>#REF!</f>
        <v>#REF!</v>
      </c>
      <c r="F57" s="19" t="e">
        <f>#REF!</f>
        <v>#REF!</v>
      </c>
      <c r="G57" s="32" t="e">
        <f>#REF!</f>
        <v>#REF!</v>
      </c>
    </row>
    <row r="58" spans="1:7" ht="16.5" hidden="1" thickBot="1" x14ac:dyDescent="0.3">
      <c r="A58" s="43" t="str">
        <f>IF(ISBLANK(B58),"",COUNTA($B$2:B58))</f>
        <v/>
      </c>
      <c r="B58" s="44"/>
      <c r="C58" s="19" t="e">
        <f>#REF!</f>
        <v>#REF!</v>
      </c>
      <c r="D58" s="19" t="e">
        <f>#REF!</f>
        <v>#REF!</v>
      </c>
      <c r="E58" s="19" t="e">
        <f>#REF!</f>
        <v>#REF!</v>
      </c>
      <c r="F58" s="19" t="e">
        <f>#REF!</f>
        <v>#REF!</v>
      </c>
      <c r="G58" s="32" t="e">
        <f>#REF!</f>
        <v>#REF!</v>
      </c>
    </row>
    <row r="59" spans="1:7" ht="16.5" hidden="1" thickBot="1" x14ac:dyDescent="0.3">
      <c r="A59" s="43" t="str">
        <f>IF(ISBLANK(B59),"",COUNTA($B$2:B59))</f>
        <v/>
      </c>
      <c r="B59" s="45"/>
      <c r="C59" s="19" t="e">
        <f>#REF!</f>
        <v>#REF!</v>
      </c>
      <c r="D59" s="19" t="e">
        <f>#REF!</f>
        <v>#REF!</v>
      </c>
      <c r="E59" s="19" t="e">
        <f>#REF!</f>
        <v>#REF!</v>
      </c>
      <c r="F59" s="19" t="e">
        <f>#REF!</f>
        <v>#REF!</v>
      </c>
      <c r="G59" s="32" t="e">
        <f>#REF!</f>
        <v>#REF!</v>
      </c>
    </row>
    <row r="60" spans="1:7" ht="16.5" hidden="1" thickBot="1" x14ac:dyDescent="0.3">
      <c r="A60" s="43" t="str">
        <f>IF(ISBLANK(B60),"",COUNTA($B$2:B60))</f>
        <v/>
      </c>
      <c r="B60" s="44"/>
      <c r="C60" s="19" t="e">
        <f>#REF!</f>
        <v>#REF!</v>
      </c>
      <c r="D60" s="19" t="e">
        <f>#REF!</f>
        <v>#REF!</v>
      </c>
      <c r="E60" s="19" t="e">
        <f>#REF!</f>
        <v>#REF!</v>
      </c>
      <c r="F60" s="19" t="e">
        <f>#REF!</f>
        <v>#REF!</v>
      </c>
      <c r="G60" s="32" t="e">
        <f>#REF!</f>
        <v>#REF!</v>
      </c>
    </row>
    <row r="61" spans="1:7" ht="16.5" hidden="1" thickBot="1" x14ac:dyDescent="0.3">
      <c r="A61" s="43" t="str">
        <f>IF(ISBLANK(B61),"",COUNTA($B$2:B61))</f>
        <v/>
      </c>
      <c r="B61" s="45"/>
      <c r="C61" s="19" t="e">
        <f>#REF!</f>
        <v>#REF!</v>
      </c>
      <c r="D61" s="19" t="e">
        <f>#REF!</f>
        <v>#REF!</v>
      </c>
      <c r="E61" s="19" t="e">
        <f>#REF!</f>
        <v>#REF!</v>
      </c>
      <c r="F61" s="19" t="e">
        <f>#REF!</f>
        <v>#REF!</v>
      </c>
      <c r="G61" s="32" t="e">
        <f>#REF!</f>
        <v>#REF!</v>
      </c>
    </row>
    <row r="62" spans="1:7" ht="16.5" hidden="1" thickBot="1" x14ac:dyDescent="0.3">
      <c r="A62" s="43" t="str">
        <f>IF(ISBLANK(B62),"",COUNTA($B$2:B62))</f>
        <v/>
      </c>
      <c r="B62" s="44"/>
      <c r="C62" s="19" t="e">
        <f>#REF!</f>
        <v>#REF!</v>
      </c>
      <c r="D62" s="19" t="e">
        <f>#REF!</f>
        <v>#REF!</v>
      </c>
      <c r="E62" s="19" t="e">
        <f>#REF!</f>
        <v>#REF!</v>
      </c>
      <c r="F62" s="19" t="e">
        <f>#REF!</f>
        <v>#REF!</v>
      </c>
      <c r="G62" s="32" t="e">
        <f>#REF!</f>
        <v>#REF!</v>
      </c>
    </row>
    <row r="63" spans="1:7" ht="16.5" hidden="1" thickBot="1" x14ac:dyDescent="0.3">
      <c r="A63" s="43" t="str">
        <f>IF(ISBLANK(B63),"",COUNTA($B$2:B63))</f>
        <v/>
      </c>
      <c r="B63" s="45"/>
      <c r="C63" s="19" t="e">
        <f>#REF!</f>
        <v>#REF!</v>
      </c>
      <c r="D63" s="19" t="e">
        <f>#REF!</f>
        <v>#REF!</v>
      </c>
      <c r="E63" s="19" t="e">
        <f>#REF!</f>
        <v>#REF!</v>
      </c>
      <c r="F63" s="19" t="e">
        <f>#REF!</f>
        <v>#REF!</v>
      </c>
      <c r="G63" s="32" t="e">
        <f>#REF!</f>
        <v>#REF!</v>
      </c>
    </row>
    <row r="64" spans="1:7" ht="16.5" hidden="1" thickBot="1" x14ac:dyDescent="0.3">
      <c r="A64" s="43" t="str">
        <f>IF(ISBLANK(B64),"",COUNTA($B$2:B64))</f>
        <v/>
      </c>
      <c r="B64" s="44"/>
      <c r="C64" s="19" t="e">
        <f>#REF!</f>
        <v>#REF!</v>
      </c>
      <c r="D64" s="19" t="e">
        <f>#REF!</f>
        <v>#REF!</v>
      </c>
      <c r="E64" s="19" t="e">
        <f>#REF!</f>
        <v>#REF!</v>
      </c>
      <c r="F64" s="19" t="e">
        <f>#REF!</f>
        <v>#REF!</v>
      </c>
      <c r="G64" s="32" t="e">
        <f>#REF!</f>
        <v>#REF!</v>
      </c>
    </row>
    <row r="65" spans="1:7" ht="16.5" hidden="1" thickBot="1" x14ac:dyDescent="0.3">
      <c r="A65" s="43" t="str">
        <f>IF(ISBLANK(B65),"",COUNTA($B$2:B65))</f>
        <v/>
      </c>
      <c r="B65" s="45"/>
      <c r="C65" s="19" t="e">
        <f>#REF!</f>
        <v>#REF!</v>
      </c>
      <c r="D65" s="19" t="e">
        <f>#REF!</f>
        <v>#REF!</v>
      </c>
      <c r="E65" s="19" t="e">
        <f>#REF!</f>
        <v>#REF!</v>
      </c>
      <c r="F65" s="19" t="e">
        <f>#REF!</f>
        <v>#REF!</v>
      </c>
      <c r="G65" s="32" t="e">
        <f>#REF!</f>
        <v>#REF!</v>
      </c>
    </row>
    <row r="66" spans="1:7" ht="16.5" hidden="1" thickBot="1" x14ac:dyDescent="0.3">
      <c r="A66" s="43" t="str">
        <f>IF(ISBLANK(B66),"",COUNTA($B$2:B66))</f>
        <v/>
      </c>
      <c r="B66" s="44"/>
      <c r="C66" s="19" t="e">
        <f>#REF!</f>
        <v>#REF!</v>
      </c>
      <c r="D66" s="19" t="e">
        <f>#REF!</f>
        <v>#REF!</v>
      </c>
      <c r="E66" s="19" t="e">
        <f>#REF!</f>
        <v>#REF!</v>
      </c>
      <c r="F66" s="19" t="e">
        <f>#REF!</f>
        <v>#REF!</v>
      </c>
      <c r="G66" s="32" t="e">
        <f>#REF!</f>
        <v>#REF!</v>
      </c>
    </row>
    <row r="67" spans="1:7" ht="16.5" hidden="1" thickBot="1" x14ac:dyDescent="0.3">
      <c r="A67" s="43" t="str">
        <f>IF(ISBLANK(B67),"",COUNTA($B$2:B67))</f>
        <v/>
      </c>
      <c r="B67" s="45"/>
      <c r="C67" s="19" t="e">
        <f>#REF!</f>
        <v>#REF!</v>
      </c>
      <c r="D67" s="19" t="e">
        <f>#REF!</f>
        <v>#REF!</v>
      </c>
      <c r="E67" s="19" t="e">
        <f>#REF!</f>
        <v>#REF!</v>
      </c>
      <c r="F67" s="19" t="e">
        <f>#REF!</f>
        <v>#REF!</v>
      </c>
      <c r="G67" s="32" t="e">
        <f>#REF!</f>
        <v>#REF!</v>
      </c>
    </row>
    <row r="68" spans="1:7" ht="16.5" hidden="1" thickBot="1" x14ac:dyDescent="0.3">
      <c r="A68" s="43" t="str">
        <f>IF(ISBLANK(B68),"",COUNTA($B$2:B68))</f>
        <v/>
      </c>
      <c r="B68" s="45"/>
      <c r="C68" s="19" t="e">
        <f>#REF!</f>
        <v>#REF!</v>
      </c>
      <c r="D68" s="19" t="e">
        <f>#REF!</f>
        <v>#REF!</v>
      </c>
      <c r="E68" s="19" t="e">
        <f>#REF!</f>
        <v>#REF!</v>
      </c>
      <c r="F68" s="19" t="e">
        <f>#REF!</f>
        <v>#REF!</v>
      </c>
      <c r="G68" s="32" t="e">
        <f>#REF!</f>
        <v>#REF!</v>
      </c>
    </row>
    <row r="69" spans="1:7" ht="16.5" hidden="1" thickBot="1" x14ac:dyDescent="0.3">
      <c r="A69" s="43" t="str">
        <f>IF(ISBLANK(B69),"",COUNTA($B$2:B69))</f>
        <v/>
      </c>
      <c r="B69" s="45"/>
      <c r="C69" s="19" t="e">
        <f>#REF!</f>
        <v>#REF!</v>
      </c>
      <c r="D69" s="19" t="e">
        <f>#REF!</f>
        <v>#REF!</v>
      </c>
      <c r="E69" s="19" t="e">
        <f>#REF!</f>
        <v>#REF!</v>
      </c>
      <c r="F69" s="19" t="e">
        <f>#REF!</f>
        <v>#REF!</v>
      </c>
      <c r="G69" s="32" t="e">
        <f>#REF!</f>
        <v>#REF!</v>
      </c>
    </row>
    <row r="70" spans="1:7" ht="16.5" hidden="1" thickBot="1" x14ac:dyDescent="0.3">
      <c r="A70" s="43" t="str">
        <f>IF(ISBLANK(B70),"",COUNTA($B$2:B70))</f>
        <v/>
      </c>
      <c r="B70" s="45"/>
      <c r="C70" s="19" t="e">
        <f>#REF!</f>
        <v>#REF!</v>
      </c>
      <c r="D70" s="19" t="e">
        <f>#REF!</f>
        <v>#REF!</v>
      </c>
      <c r="E70" s="19" t="e">
        <f>#REF!</f>
        <v>#REF!</v>
      </c>
      <c r="F70" s="19" t="e">
        <f>#REF!</f>
        <v>#REF!</v>
      </c>
      <c r="G70" s="32" t="e">
        <f>#REF!</f>
        <v>#REF!</v>
      </c>
    </row>
    <row r="71" spans="1:7" ht="16.5" hidden="1" thickBot="1" x14ac:dyDescent="0.3">
      <c r="A71" s="43" t="str">
        <f>IF(ISBLANK(B71),"",COUNTA($B$2:B71))</f>
        <v/>
      </c>
      <c r="B71" s="45"/>
      <c r="C71" s="19" t="e">
        <f>#REF!</f>
        <v>#REF!</v>
      </c>
      <c r="D71" s="19" t="e">
        <f>#REF!</f>
        <v>#REF!</v>
      </c>
      <c r="E71" s="19" t="e">
        <f>#REF!</f>
        <v>#REF!</v>
      </c>
      <c r="F71" s="19" t="e">
        <f>#REF!</f>
        <v>#REF!</v>
      </c>
      <c r="G71" s="32" t="e">
        <f>#REF!</f>
        <v>#REF!</v>
      </c>
    </row>
  </sheetData>
  <hyperlinks>
    <hyperlink ref="A2" location="'1'!A1" display="'1'!A1"/>
    <hyperlink ref="A3:A55" location="'1'!A1" display="'1'!A1"/>
    <hyperlink ref="A4" location="'3'!A1" display="'3'!A1"/>
    <hyperlink ref="A3" location="'2'!A1" display="'2'!A1"/>
    <hyperlink ref="A5" location="'4'!A1" display="'4'!A1"/>
    <hyperlink ref="A6" location="'5'!A1" display="'5'!A1"/>
    <hyperlink ref="A7" location="'6'!A1" display="'6'!A1"/>
    <hyperlink ref="A8" location="'7'!A1" display="'7'!A1"/>
    <hyperlink ref="A9" location="'8'!A1" display="'8'!A1"/>
    <hyperlink ref="A10" location="'9'!A1" display="'9'!A1"/>
    <hyperlink ref="A11" location="'10'!A1" display="'10'!A1"/>
    <hyperlink ref="A12" location="'11'!A1" display="'11'!A1"/>
    <hyperlink ref="A13" location="'12'!A1" display="'12'!A1"/>
    <hyperlink ref="A14" location="'13'!A1" display="'13'!A1"/>
    <hyperlink ref="A15" location="'14'!A1" display="'14'!A1"/>
    <hyperlink ref="A16" location="'15'!A1" display="'15'!A1"/>
    <hyperlink ref="A17" location="'16'!A1" display="'16'!A1"/>
    <hyperlink ref="A18" location="'17'!A1" display="'17'!A1"/>
    <hyperlink ref="A19" location="'18'!A1" display="'18'!A1"/>
    <hyperlink ref="A20" location="'19'!A1" display="'19'!A1"/>
    <hyperlink ref="A21" location="'20'!A1" display="'20'!A1"/>
    <hyperlink ref="A22" location="'21'!A1" display="'21'!A1"/>
    <hyperlink ref="A23" location="'22'!A1" display="'22'!A1"/>
    <hyperlink ref="A24" location="'23'!A1" display="'23'!A1"/>
    <hyperlink ref="A25" location="'24'!A1" display="'24'!A1"/>
    <hyperlink ref="A26" location="'25'!A1" display="'25'!A1"/>
    <hyperlink ref="A27" location="'26'!A1" display="'26'!A1"/>
    <hyperlink ref="A28" location="'27'!A1" display="'27'!A1"/>
    <hyperlink ref="A29" location="'28'!A1" display="'28'!A1"/>
    <hyperlink ref="A30" location="'29'!A1" display="'29'!A1"/>
    <hyperlink ref="A31" location="'30'!A1" display="'30'!A1"/>
    <hyperlink ref="A32" location="'31'!A1" display="'31'!A1"/>
    <hyperlink ref="A33" location="'32'!A1" display="'32'!A1"/>
    <hyperlink ref="A34" location="'33'!A1" display="'33'!A1"/>
    <hyperlink ref="A35" location="'34'!A1" display="'34'!A1"/>
    <hyperlink ref="A36" location="'35'!A1" display="'35'!A1"/>
    <hyperlink ref="A37" location="'36'!A1" display="'36'!A1"/>
    <hyperlink ref="A38" location="'37'!A1" display="'37'!A1"/>
    <hyperlink ref="A39" location="'38'!A1" display="'38'!A1"/>
    <hyperlink ref="A40" location="'39'!A1" display="'39'!A1"/>
    <hyperlink ref="A41" location="'41'!A1" display="'41'!A1"/>
    <hyperlink ref="A42" location="'41'!A1" display="'41'!A1"/>
    <hyperlink ref="A43" location="'42'!A1" display="'42'!A1"/>
    <hyperlink ref="A44" location="'43'!A1" display="'43'!A1"/>
    <hyperlink ref="A45" location="'44'!A1" display="'44'!A1"/>
    <hyperlink ref="A46" location="'45'!A1" display="'45'!A1"/>
    <hyperlink ref="A47" location="'46'!A1" display="'46'!A1"/>
    <hyperlink ref="A48" location="'47'!A1" display="'47'!A1"/>
    <hyperlink ref="A49" location="'48'!A1" display="'48'!A1"/>
    <hyperlink ref="A50" location="'49'!A1" display="'49'!A1"/>
    <hyperlink ref="A51" location="'50'!A1" display="'50'!A1"/>
    <hyperlink ref="A52" location="'51'!A1" display="'51'!A1"/>
    <hyperlink ref="A53" location="'52'!A1" display="'52'!A1"/>
    <hyperlink ref="A54" location="'53'!A1" display="'53'!A1"/>
    <hyperlink ref="A55" location="'54'!A1" display="'54'!A1"/>
    <hyperlink ref="A56" location="'55'!Область_печати" display="'55'!Область_печати"/>
    <hyperlink ref="A57" location="'56'!Область_печати" display="'56'!Область_печати"/>
    <hyperlink ref="A58" location="'57'!Область_печати" display="'57'!Область_печати"/>
    <hyperlink ref="A59" location="'58'!Область_печати" display="'58'!Область_печати"/>
    <hyperlink ref="A60" location="'59'!Область_печати" display="'59'!Область_печати"/>
    <hyperlink ref="A61" location="'60'!Область_печати" display="'60'!Область_печати"/>
    <hyperlink ref="A62" location="'61'!Область_печати" display="'61'!Область_печати"/>
    <hyperlink ref="A63" location="'62'!Область_печати" display="'62'!Область_печати"/>
    <hyperlink ref="A64" location="'63'!Область_печати" display="'63'!Область_печати"/>
    <hyperlink ref="A65" location="'64'!Область_печати" display="'64'!Область_печати"/>
    <hyperlink ref="A66" location="'65'!Область_печати" display="'65'!Область_печати"/>
    <hyperlink ref="A67" location="'66'!Область_печати" display="'66'!Область_печати"/>
    <hyperlink ref="A68:A71" location="'66'!Область_печати" display="'66'!Область_печати"/>
    <hyperlink ref="A67:A71" location="'67'!Область_печати" display="'67'!Область_печати"/>
  </hyperlinks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1" zoomScale="115" zoomScaleNormal="100" zoomScaleSheetLayoutView="115" workbookViewId="0">
      <selection activeCell="C21" sqref="C2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4.5" customHeight="1" x14ac:dyDescent="0.25">
      <c r="B1" s="46" t="str">
        <f>'Порядок денний '!B2</f>
        <v>Про затвердження технічної документації із землеустрою щодо встановлення (відновлення) меж земельної ділянки в натурі (на місцевості) та про передачу земельної ділянки в оренду</v>
      </c>
      <c r="C1" s="46"/>
      <c r="D1" s="46"/>
      <c r="E1" s="46"/>
      <c r="F1" s="46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23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3" s="12"/>
      <c r="D13" s="12"/>
      <c r="E13" s="12"/>
      <c r="F13" s="12">
        <v>1</v>
      </c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3" s="12">
        <v>1</v>
      </c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4" s="12">
        <v>1</v>
      </c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SUBTOTAL(109,Таблица2[За])</f>
        <v>21</v>
      </c>
      <c r="D30" s="30">
        <f>SUBTOTAL(109,Таблица2[Проти])</f>
        <v>0</v>
      </c>
      <c r="E30" s="30">
        <f>SUBTOTAL(109,Таблица2[Утрим])</f>
        <v>0</v>
      </c>
      <c r="F30" s="30">
        <f>SUBTOTAL(109,Таблица2[не голосували])</f>
        <v>1</v>
      </c>
    </row>
    <row r="31" spans="1:7" x14ac:dyDescent="0.25">
      <c r="B31" t="str">
        <f>IF(Таблица2[[#Totals],[За]]&gt;13,"Рішення прийнято","Рішення не прийнято")</f>
        <v>Рішення прийнято</v>
      </c>
    </row>
    <row r="33" spans="1:2" x14ac:dyDescent="0.25">
      <c r="B33" s="40" t="e">
        <f>#REF!</f>
        <v>#REF!</v>
      </c>
    </row>
    <row r="34" spans="1:2" ht="18.75" x14ac:dyDescent="0.3">
      <c r="A34" s="39" t="e">
        <f>#REF!</f>
        <v>#REF!</v>
      </c>
      <c r="B34" s="39" t="e">
        <f>#REF!</f>
        <v>#REF!</v>
      </c>
    </row>
    <row r="35" spans="1:2" ht="18.75" x14ac:dyDescent="0.3">
      <c r="A35" s="39" t="e">
        <f>#REF!</f>
        <v>#REF!</v>
      </c>
      <c r="B35" s="39"/>
    </row>
    <row r="36" spans="1:2" ht="18.75" x14ac:dyDescent="0.3">
      <c r="A36" s="39" t="e">
        <f>#REF!</f>
        <v>#REF!</v>
      </c>
      <c r="B36" s="39" t="e">
        <f>#REF!</f>
        <v>#REF!</v>
      </c>
    </row>
    <row r="37" spans="1:2" ht="18.75" x14ac:dyDescent="0.3">
      <c r="A37" s="39" t="e">
        <f>#REF!</f>
        <v>#REF!</v>
      </c>
      <c r="B37" s="39"/>
    </row>
    <row r="38" spans="1:2" ht="18.75" x14ac:dyDescent="0.3">
      <c r="A38" s="39" t="e">
        <f>#REF!</f>
        <v>#REF!</v>
      </c>
      <c r="B38" s="39" t="e">
        <f>#REF!</f>
        <v>#REF!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1" zoomScale="130" zoomScaleNormal="100" zoomScaleSheetLayoutView="130" workbookViewId="0">
      <selection activeCell="C20" sqref="C20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3.75" customHeight="1" x14ac:dyDescent="0.25">
      <c r="B1" s="47" t="str">
        <f>'Порядок денний '!B3</f>
        <v>Про внесення змін до Положення про відділ економічного розвитку, містобудування, архітектури та житлово-комунального господарства</v>
      </c>
      <c r="C1" s="47"/>
      <c r="D1" s="47"/>
      <c r="E1" s="47"/>
      <c r="F1" s="47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23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3" s="12"/>
      <c r="D23" s="12"/>
      <c r="E23" s="12">
        <v>1</v>
      </c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4" s="12">
        <v>1</v>
      </c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SUBTOTAL(109,Таблица24[За])</f>
        <v>20</v>
      </c>
      <c r="D30" s="30">
        <f>SUBTOTAL(109,Таблица24[Проти])</f>
        <v>0</v>
      </c>
      <c r="E30" s="30">
        <f>SUBTOTAL(109,Таблица24[Утрим])</f>
        <v>2</v>
      </c>
      <c r="F30" s="30">
        <f>SUBTOTAL(109,Таблица24[не голосували])</f>
        <v>0</v>
      </c>
    </row>
    <row r="31" spans="1:7" x14ac:dyDescent="0.25">
      <c r="B31" t="str">
        <f>IF(Таблица24[[#Totals],[За]]&gt;13,"Рішення прийнято","Рішення не прийнято")</f>
        <v>Рішення прийнято</v>
      </c>
    </row>
    <row r="33" spans="1:2" x14ac:dyDescent="0.25">
      <c r="B33" t="e">
        <f>#REF!</f>
        <v>#REF!</v>
      </c>
    </row>
    <row r="34" spans="1:2" x14ac:dyDescent="0.25">
      <c r="A34" t="e">
        <f>#REF!</f>
        <v>#REF!</v>
      </c>
      <c r="B34" t="e">
        <f>#REF!</f>
        <v>#REF!</v>
      </c>
    </row>
    <row r="35" spans="1:2" x14ac:dyDescent="0.25">
      <c r="A35" t="e">
        <f>#REF!</f>
        <v>#REF!</v>
      </c>
    </row>
    <row r="36" spans="1:2" x14ac:dyDescent="0.25">
      <c r="A36" t="e">
        <f>#REF!</f>
        <v>#REF!</v>
      </c>
      <c r="B36" t="e">
        <f>#REF!</f>
        <v>#REF!</v>
      </c>
    </row>
    <row r="37" spans="1:2" x14ac:dyDescent="0.25">
      <c r="A37" t="e">
        <f>#REF!</f>
        <v>#REF!</v>
      </c>
    </row>
    <row r="38" spans="1:2" x14ac:dyDescent="0.25">
      <c r="A38" t="e">
        <f>#REF!</f>
        <v>#REF!</v>
      </c>
      <c r="B38" t="e">
        <f>#REF!</f>
        <v>#REF!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22" zoomScale="145" zoomScaleNormal="100" zoomScaleSheetLayoutView="145" workbookViewId="0">
      <selection activeCell="E21" sqref="E2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0" customHeight="1" x14ac:dyDescent="0.25">
      <c r="B1" s="46" t="str">
        <f>'Порядок денний '!B4</f>
        <v>Про внесення змін до штатного розпису закладу дошкільної освіти (ясел-садка) «Барвінок»</v>
      </c>
      <c r="C1" s="46"/>
      <c r="D1" s="46"/>
      <c r="E1" s="46"/>
      <c r="F1" s="46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23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3" s="12">
        <v>1</v>
      </c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4" s="12">
        <v>1</v>
      </c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SUBTOTAL(109,Таблица245[За])</f>
        <v>22</v>
      </c>
      <c r="D30" s="30">
        <f>SUBTOTAL(109,Таблица245[Проти])</f>
        <v>0</v>
      </c>
      <c r="E30" s="30">
        <f>SUBTOTAL(109,Таблица245[Утрим])</f>
        <v>0</v>
      </c>
      <c r="F30" s="30">
        <f>SUBTOTAL(109,Таблица245[не голосували])</f>
        <v>0</v>
      </c>
    </row>
    <row r="31" spans="1:7" x14ac:dyDescent="0.25">
      <c r="B31" t="str">
        <f>IF(Таблица245[[#Totals],[За]]&gt;13,"Рішення прийнято","Рішення не прийнято")</f>
        <v>Рішення прийнято</v>
      </c>
    </row>
    <row r="33" spans="1:2" x14ac:dyDescent="0.25">
      <c r="B33" t="e">
        <f>#REF!</f>
        <v>#REF!</v>
      </c>
    </row>
    <row r="34" spans="1:2" x14ac:dyDescent="0.25">
      <c r="A34" t="e">
        <f>#REF!</f>
        <v>#REF!</v>
      </c>
      <c r="B34" t="e">
        <f>#REF!</f>
        <v>#REF!</v>
      </c>
    </row>
    <row r="35" spans="1:2" x14ac:dyDescent="0.25">
      <c r="A35" t="e">
        <f>#REF!</f>
        <v>#REF!</v>
      </c>
    </row>
    <row r="36" spans="1:2" x14ac:dyDescent="0.25">
      <c r="A36" t="e">
        <f>#REF!</f>
        <v>#REF!</v>
      </c>
      <c r="B36" t="e">
        <f>#REF!</f>
        <v>#REF!</v>
      </c>
    </row>
    <row r="37" spans="1:2" x14ac:dyDescent="0.25">
      <c r="A37" t="e">
        <f>#REF!</f>
        <v>#REF!</v>
      </c>
    </row>
    <row r="38" spans="1:2" x14ac:dyDescent="0.25">
      <c r="A38" t="e">
        <f>#REF!</f>
        <v>#REF!</v>
      </c>
      <c r="B38" t="e">
        <f>#REF!</f>
        <v>#REF!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24" zoomScale="130" zoomScaleNormal="100" zoomScaleSheetLayoutView="130" workbookViewId="0">
      <selection activeCell="E21" sqref="E2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47.25" customHeight="1" x14ac:dyDescent="0.25">
      <c r="B1" s="46" t="str">
        <f>'Порядок денний '!B5</f>
        <v>Про затвердження Програми забезпечення житлом дітей-сиріт, дітей, позбавлених батьківського піклування, осіб з їх числа та придбання соціального житла Варвинської об′єднаної територіальної громади Варвинського району Чернігівської області  на 2019-2020 роки</v>
      </c>
      <c r="C1" s="46"/>
      <c r="D1" s="46"/>
      <c r="E1" s="46"/>
      <c r="F1" s="46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23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21" s="12"/>
      <c r="D21" s="12"/>
      <c r="E21" s="12">
        <v>1</v>
      </c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3" s="12">
        <v>1</v>
      </c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4" s="12">
        <v>1</v>
      </c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SUBTOTAL(109,Таблица2456[За])</f>
        <v>21</v>
      </c>
      <c r="D30" s="27">
        <f>SUBTOTAL(109,Таблица2456[Проти])</f>
        <v>0</v>
      </c>
      <c r="E30" s="27">
        <f>SUBTOTAL(109,Таблица2456[Утрим])</f>
        <v>1</v>
      </c>
      <c r="F30" s="27">
        <f>SUBTOTAL(109,Таблица2456[не голосували])</f>
        <v>0</v>
      </c>
    </row>
    <row r="31" spans="1:7" x14ac:dyDescent="0.25">
      <c r="B31" t="str">
        <f>IF(Таблица2456[[#Totals],[За]]&gt;13,"Рішення прийнято","Рішення не прийнято")</f>
        <v>Рішення прийнято</v>
      </c>
    </row>
    <row r="33" spans="1:2" x14ac:dyDescent="0.25">
      <c r="B33" t="e">
        <f>#REF!</f>
        <v>#REF!</v>
      </c>
    </row>
    <row r="34" spans="1:2" x14ac:dyDescent="0.25">
      <c r="A34" t="e">
        <f>#REF!</f>
        <v>#REF!</v>
      </c>
      <c r="B34" t="e">
        <f>#REF!</f>
        <v>#REF!</v>
      </c>
    </row>
    <row r="35" spans="1:2" x14ac:dyDescent="0.25">
      <c r="A35" t="e">
        <f>#REF!</f>
        <v>#REF!</v>
      </c>
    </row>
    <row r="36" spans="1:2" x14ac:dyDescent="0.25">
      <c r="A36" t="e">
        <f>#REF!</f>
        <v>#REF!</v>
      </c>
      <c r="B36" t="e">
        <f>#REF!</f>
        <v>#REF!</v>
      </c>
    </row>
    <row r="37" spans="1:2" x14ac:dyDescent="0.25">
      <c r="A37" t="e">
        <f>#REF!</f>
        <v>#REF!</v>
      </c>
    </row>
    <row r="38" spans="1:2" x14ac:dyDescent="0.25">
      <c r="A38" t="e">
        <f>#REF!</f>
        <v>#REF!</v>
      </c>
      <c r="B38" t="e">
        <f>#REF!</f>
        <v>#REF!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20" zoomScale="115" zoomScaleNormal="100" zoomScaleSheetLayoutView="115" workbookViewId="0">
      <selection activeCell="D21" sqref="D2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54" customHeight="1" x14ac:dyDescent="0.25">
      <c r="B1" s="46" t="str">
        <f>'Порядок денний '!B6</f>
        <v>Про внесення змін до рішення двадцять другої сесії сьомого скликання селищної ради від 20 грудня 2018 року  № 9-22/18отг «Про селищний бюджет  Варвинської  селищної об`єднаної територіальної громади на 2019 рік»</v>
      </c>
      <c r="C1" s="46"/>
      <c r="D1" s="46"/>
      <c r="E1" s="46"/>
      <c r="F1" s="46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23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2" s="12"/>
      <c r="D12" s="12"/>
      <c r="E12" s="12">
        <v>1</v>
      </c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3" s="12"/>
      <c r="D23" s="12"/>
      <c r="E23" s="12">
        <v>1</v>
      </c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4" s="12">
        <v>1</v>
      </c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SUBTOTAL(109,Таблица24567[За])</f>
        <v>20</v>
      </c>
      <c r="D30" s="27">
        <f>SUBTOTAL(109,Таблица24567[Проти])</f>
        <v>0</v>
      </c>
      <c r="E30" s="27">
        <f>SUBTOTAL(109,Таблица24567[Утрим])</f>
        <v>2</v>
      </c>
      <c r="F30" s="27">
        <f>SUBTOTAL(109,Таблица24567[не голосували])</f>
        <v>0</v>
      </c>
    </row>
    <row r="31" spans="1:7" x14ac:dyDescent="0.25">
      <c r="B31" t="str">
        <f>IF(Таблица24567[[#Totals],[За]]&gt;13,"Рішення прийнято","Рішення не прийнято")</f>
        <v>Рішення прийнято</v>
      </c>
    </row>
    <row r="33" spans="1:2" x14ac:dyDescent="0.25">
      <c r="B33" t="e">
        <f>#REF!</f>
        <v>#REF!</v>
      </c>
    </row>
    <row r="34" spans="1:2" x14ac:dyDescent="0.25">
      <c r="A34" t="e">
        <f>#REF!</f>
        <v>#REF!</v>
      </c>
      <c r="B34" t="e">
        <f>#REF!</f>
        <v>#REF!</v>
      </c>
    </row>
    <row r="35" spans="1:2" x14ac:dyDescent="0.25">
      <c r="A35" t="e">
        <f>#REF!</f>
        <v>#REF!</v>
      </c>
    </row>
    <row r="36" spans="1:2" x14ac:dyDescent="0.25">
      <c r="A36" t="e">
        <f>#REF!</f>
        <v>#REF!</v>
      </c>
      <c r="B36" t="e">
        <f>#REF!</f>
        <v>#REF!</v>
      </c>
    </row>
    <row r="37" spans="1:2" x14ac:dyDescent="0.25">
      <c r="A37" t="e">
        <f>#REF!</f>
        <v>#REF!</v>
      </c>
    </row>
    <row r="38" spans="1:2" x14ac:dyDescent="0.25">
      <c r="A38" t="e">
        <f>#REF!</f>
        <v>#REF!</v>
      </c>
      <c r="B38" t="e">
        <f>#REF!</f>
        <v>#REF!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26" zoomScaleNormal="100" zoomScaleSheetLayoutView="100" workbookViewId="0">
      <selection activeCell="E23" sqref="E23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3" customHeight="1" x14ac:dyDescent="0.25">
      <c r="B1" s="46" t="str">
        <f>'Порядок денний '!B7</f>
        <v>Про надання згоди на пропозицію щодо безоплатної передачі у комунальну власність нерухомого майна</v>
      </c>
      <c r="C1" s="46"/>
      <c r="D1" s="46"/>
      <c r="E1" s="46"/>
      <c r="F1" s="46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23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>
        <v>1</v>
      </c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>
        <v>1</v>
      </c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5" s="12"/>
      <c r="D5" s="12"/>
      <c r="E5" s="12">
        <v>1</v>
      </c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/>
      <c r="D7" s="12">
        <v>1</v>
      </c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/>
      <c r="D8" s="12">
        <v>1</v>
      </c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9" s="12"/>
      <c r="D9" s="12">
        <v>1</v>
      </c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10" s="12"/>
      <c r="D10" s="12">
        <v>1</v>
      </c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1" s="12"/>
      <c r="D11" s="12">
        <v>1</v>
      </c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2" s="12"/>
      <c r="D12" s="12">
        <v>1</v>
      </c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14" s="12"/>
      <c r="D14" s="12">
        <v>1</v>
      </c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5" s="12"/>
      <c r="D15" s="12"/>
      <c r="E15" s="12">
        <v>1</v>
      </c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6" s="12"/>
      <c r="D16" s="12">
        <v>1</v>
      </c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7" s="12"/>
      <c r="D17" s="12">
        <v>1</v>
      </c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9" s="12"/>
      <c r="D19" s="12"/>
      <c r="E19" s="12">
        <v>1</v>
      </c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20" s="12"/>
      <c r="D20" s="12">
        <v>1</v>
      </c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21" s="12"/>
      <c r="D21" s="12">
        <v>1</v>
      </c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3" s="12"/>
      <c r="D23" s="12"/>
      <c r="E23" s="12">
        <v>1</v>
      </c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4" s="12"/>
      <c r="D24" s="12"/>
      <c r="E24" s="12">
        <v>1</v>
      </c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SUBTOTAL(109,Таблица245678[За])</f>
        <v>0</v>
      </c>
      <c r="D30" s="27">
        <f>SUBTOTAL(109,Таблица245678[Проти])</f>
        <v>13</v>
      </c>
      <c r="E30" s="27">
        <f>SUBTOTAL(109,Таблица245678[Утрим])</f>
        <v>9</v>
      </c>
      <c r="F30" s="27">
        <f>SUBTOTAL(109,Таблица245678[не голосували])</f>
        <v>0</v>
      </c>
    </row>
    <row r="31" spans="1:7" x14ac:dyDescent="0.25">
      <c r="B31" t="str">
        <f>IF(Таблица245678[[#Totals],[За]]&gt;13,"Рішення прийнято","Рішення не прийнято")</f>
        <v>Рішення не прийнято</v>
      </c>
    </row>
    <row r="33" spans="1:2" x14ac:dyDescent="0.25">
      <c r="B33" t="e">
        <f>#REF!</f>
        <v>#REF!</v>
      </c>
    </row>
    <row r="34" spans="1:2" x14ac:dyDescent="0.25">
      <c r="A34" t="e">
        <f>#REF!</f>
        <v>#REF!</v>
      </c>
      <c r="B34" t="e">
        <f>#REF!</f>
        <v>#REF!</v>
      </c>
    </row>
    <row r="35" spans="1:2" x14ac:dyDescent="0.25">
      <c r="A35" t="e">
        <f>#REF!</f>
        <v>#REF!</v>
      </c>
    </row>
    <row r="36" spans="1:2" x14ac:dyDescent="0.25">
      <c r="A36" t="e">
        <f>#REF!</f>
        <v>#REF!</v>
      </c>
      <c r="B36" t="e">
        <f>#REF!</f>
        <v>#REF!</v>
      </c>
    </row>
    <row r="37" spans="1:2" x14ac:dyDescent="0.25">
      <c r="A37" t="e">
        <f>#REF!</f>
        <v>#REF!</v>
      </c>
    </row>
    <row r="38" spans="1:2" x14ac:dyDescent="0.25">
      <c r="A38" t="e">
        <f>#REF!</f>
        <v>#REF!</v>
      </c>
      <c r="B38" t="e">
        <f>#REF!</f>
        <v>#REF!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E21" sqref="E2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6.75" customHeight="1" x14ac:dyDescent="0.25">
      <c r="B1" s="46" t="str">
        <f>'Порядок денний '!B8</f>
        <v>Про надання згоди на прийняття майна з державної власності у комунальну власність Варвинської селищної ради</v>
      </c>
      <c r="C1" s="46"/>
      <c r="D1" s="46"/>
      <c r="E1" s="46"/>
      <c r="F1" s="46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23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Бойко Валентина Дмитрівна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Борщ Яна Петрівна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Гайдай Микола Васильович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Нагнойний Микола Олексійович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3" s="12">
        <v>1</v>
      </c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4" s="12">
        <v>1</v>
      </c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SUBTOTAL(109,Таблица2456789[За])</f>
        <v>22</v>
      </c>
      <c r="D30" s="27">
        <f>SUBTOTAL(109,Таблица2456789[Проти])</f>
        <v>0</v>
      </c>
      <c r="E30" s="27">
        <f>SUBTOTAL(109,Таблица2456789[Утрим])</f>
        <v>0</v>
      </c>
      <c r="F30" s="27">
        <f>SUBTOTAL(109,Таблица2456789[не голосували])</f>
        <v>0</v>
      </c>
    </row>
    <row r="31" spans="1:7" x14ac:dyDescent="0.25">
      <c r="B31" t="str">
        <f>IF(Таблица2456789[[#Totals],[За]]&gt;13,"Рішення прийнято","Рішення не прийнято")</f>
        <v>Рішення прийнято</v>
      </c>
    </row>
    <row r="33" spans="1:2" x14ac:dyDescent="0.25">
      <c r="B33" t="e">
        <f>#REF!</f>
        <v>#REF!</v>
      </c>
    </row>
    <row r="34" spans="1:2" x14ac:dyDescent="0.25">
      <c r="A34" t="e">
        <f>#REF!</f>
        <v>#REF!</v>
      </c>
      <c r="B34" t="e">
        <f>#REF!</f>
        <v>#REF!</v>
      </c>
    </row>
    <row r="35" spans="1:2" x14ac:dyDescent="0.25">
      <c r="A35" t="e">
        <f>#REF!</f>
        <v>#REF!</v>
      </c>
    </row>
    <row r="36" spans="1:2" x14ac:dyDescent="0.25">
      <c r="A36" t="e">
        <f>#REF!</f>
        <v>#REF!</v>
      </c>
      <c r="B36" t="e">
        <f>#REF!</f>
        <v>#REF!</v>
      </c>
    </row>
    <row r="37" spans="1:2" x14ac:dyDescent="0.25">
      <c r="A37" t="e">
        <f>#REF!</f>
        <v>#REF!</v>
      </c>
    </row>
    <row r="38" spans="1:2" x14ac:dyDescent="0.25">
      <c r="A38" t="e">
        <f>#REF!</f>
        <v>#REF!</v>
      </c>
      <c r="B38" t="e">
        <f>#REF!</f>
        <v>#REF!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явка</vt:lpstr>
      <vt:lpstr>Порядок денний </vt:lpstr>
      <vt:lpstr>1</vt:lpstr>
      <vt:lpstr>2</vt:lpstr>
      <vt:lpstr>3</vt:lpstr>
      <vt:lpstr>4</vt:lpstr>
      <vt:lpstr>5</vt:lpstr>
      <vt:lpstr>6</vt:lpstr>
      <vt:lpstr>7</vt:lpstr>
      <vt:lpstr>дані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'Порядок денний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2018-03-19T10:37:51Z</cp:lastPrinted>
  <dcterms:created xsi:type="dcterms:W3CDTF">2016-01-11T09:21:51Z</dcterms:created>
  <dcterms:modified xsi:type="dcterms:W3CDTF">2019-02-07T12:46:38Z</dcterms:modified>
</cp:coreProperties>
</file>